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06" yWindow="375" windowWidth="15480" windowHeight="11250" tabRatio="947" activeTab="0"/>
  </bookViews>
  <sheets>
    <sheet name="Indice" sheetId="1" r:id="rId1"/>
    <sheet name="Progetto Badando" sheetId="2" r:id="rId2"/>
    <sheet name="Assistenza Domiciliare" sheetId="3" r:id="rId3"/>
    <sheet name="Fornitura pasti " sheetId="4" r:id="rId4"/>
    <sheet name="Trasporto" sheetId="5" r:id="rId5"/>
    <sheet name="Lavanderia" sheetId="6" r:id="rId6"/>
    <sheet name="Telesoccorso" sheetId="7" r:id="rId7"/>
    <sheet name="Pulizia alloggi" sheetId="8" r:id="rId8"/>
    <sheet name="Centri Diurni " sheetId="9" r:id="rId9"/>
    <sheet name="Alloggi Protetti" sheetId="10" r:id="rId10"/>
    <sheet name="Casa Protetta" sheetId="11" r:id="rId11"/>
    <sheet name="Contributi economici" sheetId="12" r:id="rId12"/>
    <sheet name="Rette residenziali" sheetId="13" r:id="rId13"/>
    <sheet name="Amministratori di sostegno" sheetId="14" r:id="rId14"/>
  </sheets>
  <definedNames>
    <definedName name="_xlnm.Print_Area" localSheetId="11">'Contributi economici'!$A$1:$I$35</definedName>
  </definedNames>
  <calcPr fullCalcOnLoad="1"/>
</workbook>
</file>

<file path=xl/sharedStrings.xml><?xml version="1.0" encoding="utf-8"?>
<sst xmlns="http://schemas.openxmlformats.org/spreadsheetml/2006/main" count="361" uniqueCount="138">
  <si>
    <t>Il Servizio garantisce lavaggio e stiratura di biancheria e abiti a persone con limiti di autosufficienza per le quali l'Assistente Sociale valuta importante supportare la domiciliarità. Il Servizio è accessorio a quello di Assistenza Domiciliare (SAD).</t>
  </si>
  <si>
    <t>Il Servizio garantisce quotidianamente la consegna di pasti a domicilio a persone con limiti di autosufficienza per le quali l'Assistente Sociale valuta importante supportare la domiciliarità. I pasti vengono forniti di norma dal lunedì al sabato e in alcuni Comuni anche la domenica e i giorni festivi. Il Servizio è accessorio a quello di Assistenza Domiciliare (SAD).</t>
  </si>
  <si>
    <t>CONTRIBUTI ECONOMICI</t>
  </si>
  <si>
    <t>Erogazione di contributi economici destinati a fasce deboli di popolazione per problematiche sociali di varia natura (integrazione pagamento affitto e utenze) e a sostegno di progetti assistenziali.</t>
  </si>
  <si>
    <t xml:space="preserve">RETTE RESIDENZIALI  </t>
  </si>
  <si>
    <t>Contributi economici destinati ad anziani residenti in struttura in situazione di disagio economico e in assenza di familiari con capacità contributiva.</t>
  </si>
  <si>
    <t>AMMINISTRATORI DI SOSTEGNO</t>
  </si>
  <si>
    <t>L'amministrazione di sostegno è un importante strumento di gestione delle problematiche di persone anziane non autosufficienti o disabili. Consiste nell'individuazione di un referente, spesso un professionista, in grado di attivare e seguire i progetti assistenziali per conto della persona di cui è amministratore. Può svolgere funzioni di gestione del patrimonio e collaborare con il Servizio Sociale nella definizione e realizzazione del progetto di aiuto.</t>
  </si>
  <si>
    <t xml:space="preserve">Gli Alloggi Protetti sono strutture residenziali riservate a persone anziane o a persone con disabilità media. Sono stati pensati, progettati e realizzati al fine di prevenire ricoveri in strutture residenziali e per offrire una possibilità di vita autonoma in un ambiente privo di barriere, sicuro, controllato e confortevole. L'accesso agli Alloggi Protetti viene valutato dall'Assistente Sociale. Sul territorio distrettuale gli Alloggi Protetti sono presenti solo a Casalecchio di Reno. </t>
  </si>
  <si>
    <t>Il Servizio garantisce la pulizia degli alloggi a persone con limiti di autosufficienza per le quali l'Assistente Sociale valuta importante supportare la domiciliarità. Il Servizio è accessorio a quello di Assistenza Domiciliare (SAD). Il Servizio di pulizia è stato affidato a una Cooperativa che impiega personale svantaggiato (di tipo B) in un'ottica di promozione della solidarietà.</t>
  </si>
  <si>
    <t>ALLOGGI PROTETTI</t>
  </si>
  <si>
    <t>Assistenza Domiciliare e Assistenza Domicliare Integrata</t>
  </si>
  <si>
    <t>Pulizia alloggi</t>
  </si>
  <si>
    <t>Alloggi Protetti</t>
  </si>
  <si>
    <t>Rette residenziali</t>
  </si>
  <si>
    <t>BAZZANO</t>
  </si>
  <si>
    <t>CASALECCHIO DI RENO</t>
  </si>
  <si>
    <t>CASTELLO DI SERRAVALLE</t>
  </si>
  <si>
    <t>CRESPELLANO</t>
  </si>
  <si>
    <t>MONTE SAN PIETRO</t>
  </si>
  <si>
    <t>MONTEVEGLIO</t>
  </si>
  <si>
    <t>SASSO MARCONI</t>
  </si>
  <si>
    <t>SAVIGNO</t>
  </si>
  <si>
    <t>ZOLA PREDOSA</t>
  </si>
  <si>
    <t xml:space="preserve">CENTRI DIURNI </t>
  </si>
  <si>
    <t xml:space="preserve">Comune </t>
  </si>
  <si>
    <t>Sasso Marconi</t>
  </si>
  <si>
    <t>MONTE SAN PIETRO٭٭</t>
  </si>
  <si>
    <t xml:space="preserve"> </t>
  </si>
  <si>
    <t xml:space="preserve">  </t>
  </si>
  <si>
    <t>M</t>
  </si>
  <si>
    <t>F</t>
  </si>
  <si>
    <t>PROGETTO BADANDO</t>
  </si>
  <si>
    <t>TOTALE BAZZANO</t>
  </si>
  <si>
    <t>TOTALE CASALECCHIO DI RENO</t>
  </si>
  <si>
    <t>TOTALE CASTELLO DI SERRAVALLE</t>
  </si>
  <si>
    <t>TOTALE CRESPELLANO</t>
  </si>
  <si>
    <t>TOTALE MONTE SAN PIETRO</t>
  </si>
  <si>
    <t>TOTALE SASSO MARCONI</t>
  </si>
  <si>
    <t>TOTALE SAVIGNO</t>
  </si>
  <si>
    <t>TOTALE ZOLA PREDOSA</t>
  </si>
  <si>
    <t>Fornitura pasti</t>
  </si>
  <si>
    <t>Trasporto</t>
  </si>
  <si>
    <t>Lavanderia</t>
  </si>
  <si>
    <t>Telesoccorso</t>
  </si>
  <si>
    <t>Contributi economici</t>
  </si>
  <si>
    <t>Amministratori di sostegno</t>
  </si>
  <si>
    <t>Centri Diurni</t>
  </si>
  <si>
    <t>Casa Protetta di Crespellano</t>
  </si>
  <si>
    <t>Progetto Badando</t>
  </si>
  <si>
    <t>AREA ANZIANI</t>
  </si>
  <si>
    <t>TOTALE DISTRETTO</t>
  </si>
  <si>
    <t>CORSO PER ASSISTENTI FAMILIARI A DOMICILIO</t>
  </si>
  <si>
    <t>COLLOQUI DI INSERIMENTO NELLA LISTA</t>
  </si>
  <si>
    <t xml:space="preserve">Servizio di trasporto per visite mediche specialistiche o altre necessità similari. Il Servizio è rivolto a persone anziane che non necessitano di mezzo sanitario ma che hanno difficoltà ad organizzarsi attraverso le proprie reti familiari. Il servizio viene svolto in convenzione con le Associazioni di volontariato presenti su ciascun territorio comunale. </t>
  </si>
  <si>
    <t>L'Assistenza Domiciliare (SAD) è un Servizio rivolto a persone con limiti di autosufficienza che ha l'obiettivo di promuovere o mantenere condizioni di vita indipendente presso il domicilio. Il Servizio garantisce assistenza temporanea o prolungata per favorire il recupero e/o il mantenimento delle capacità residue attraverso l'assistenza di personale qualificato per l'igiene della persona, per la cura dell'alloggio, l'integrazione sociale, la gestione del menage quotidiano. L'Assistenza Domiciliare Integrata (ADI) è un Servizio rivolto a persone certificate non autosufficienti secondo le direttive regionali dall'Unità di Valutazione Geriatrica Territoriale (UVGT). Il Servizio viene svolto in forma integrata con figure sanitarie.</t>
  </si>
  <si>
    <t>Badando è un progetto che cerca di conciliare i bisogni di assistenza delle famiglie e la necessità delle badanti di garanzia e tutela del proprio lavoro. Le sue azioni principali sono la formazione e l'aggiornamento delle badanti, la gestione di una lista distrettuale di badanti qualificate, l'accompagnamento delle badanti e delle famiglie nella regolarizzazione lavorativa, il tutoraggio e la supervisione del  lavoro delle badanti, la gestione di uno sportello di ascolto per badanti.</t>
  </si>
  <si>
    <t>CASA PROTETTA CRESPELLANO</t>
  </si>
  <si>
    <t>Comune</t>
  </si>
  <si>
    <t>Anno di nascita</t>
  </si>
  <si>
    <t>Utenti</t>
  </si>
  <si>
    <t>Costo servizio</t>
  </si>
  <si>
    <t>Costo personale dipendente</t>
  </si>
  <si>
    <t>Costo totale servizio</t>
  </si>
  <si>
    <t>Costo annuo utente</t>
  </si>
  <si>
    <t>Costo intervento unitario</t>
  </si>
  <si>
    <t>Entrate servizio</t>
  </si>
  <si>
    <t>Costo unitario</t>
  </si>
  <si>
    <t xml:space="preserve"> Giorni di presenza</t>
  </si>
  <si>
    <t>Media giornaliera</t>
  </si>
  <si>
    <t>Stranieri</t>
  </si>
  <si>
    <t>Retta integrata - quota</t>
  </si>
  <si>
    <t>COMMISSIONE MOSAICO</t>
  </si>
  <si>
    <t>GESTIONE LISTA</t>
  </si>
  <si>
    <t>LEGENDA:</t>
  </si>
  <si>
    <t xml:space="preserve">Casi attivi: situazioni in essere (quindi tutorate). </t>
  </si>
  <si>
    <t>Periodo</t>
  </si>
  <si>
    <t>Iscritte/selezionate</t>
  </si>
  <si>
    <t>Qualificate</t>
  </si>
  <si>
    <t>Italiane/i</t>
  </si>
  <si>
    <t>Straniere/i</t>
  </si>
  <si>
    <t>Ore del corso</t>
  </si>
  <si>
    <t>Docenti</t>
  </si>
  <si>
    <t>Ore tutoraggio</t>
  </si>
  <si>
    <t>Spesa complessiva</t>
  </si>
  <si>
    <t>Referenza</t>
  </si>
  <si>
    <t>Colloqui</t>
  </si>
  <si>
    <t>Ore operatrice</t>
  </si>
  <si>
    <t>Casi valutati</t>
  </si>
  <si>
    <t xml:space="preserve">Casi segnalati </t>
  </si>
  <si>
    <t>Casi abbinati</t>
  </si>
  <si>
    <t>Casi partiti 24h</t>
  </si>
  <si>
    <t>Casi partiti diurni</t>
  </si>
  <si>
    <t xml:space="preserve">Totale casi </t>
  </si>
  <si>
    <t xml:space="preserve">Casi attivi </t>
  </si>
  <si>
    <t>Casi conclusi e motivazione</t>
  </si>
  <si>
    <t>Tutoraggi attivati</t>
  </si>
  <si>
    <t>Tutoraggi attivi</t>
  </si>
  <si>
    <t>Italiani</t>
  </si>
  <si>
    <t>Pasti consegnati</t>
  </si>
  <si>
    <t>Ca' Mazzetti</t>
  </si>
  <si>
    <t xml:space="preserve">Italiani </t>
  </si>
  <si>
    <t xml:space="preserve">Stranieri </t>
  </si>
  <si>
    <t>Costo complessivo</t>
  </si>
  <si>
    <t xml:space="preserve">Utente </t>
  </si>
  <si>
    <t xml:space="preserve">Utenti </t>
  </si>
  <si>
    <t>TOTALE MONTEVEGLIO</t>
  </si>
  <si>
    <t>Integrazione del reddito</t>
  </si>
  <si>
    <t>Totale</t>
  </si>
  <si>
    <t>Casi valutati: persone che, dopo una prima informazione relativa a Badando, si sono rivolte all’Assistente Sociale per valutare la possibilità di aderire al progetto.</t>
  </si>
  <si>
    <t>Casi abbinati: situazioni per le quali, in relazione alla richiesta della famiglia, è stata individuata una badante ed è stato fatto un incontro di presentazione.</t>
  </si>
  <si>
    <t>Casi partiti: l'abbinamento ha avuto un esito posito ed è stato formalizzato il contratto tra badante e assistito/a, differenziando il tipo di contratto (24h, diurno).</t>
  </si>
  <si>
    <t>Il numero degli utenti maschi/femmine è determinato sul numero complessivo di utenti che nel corso dell'anno hanno utilizzato il Servizio.</t>
  </si>
  <si>
    <t>Servizio di teleassistenza fornito attraverso le Associazioni di Pubblica Assistenza presenti sul territorio. Il servizio assicura il monitoraggio delle situazioni problematiche e l'attivazione di interventi di assistenza, sia attraverso il ricorso alle reti formali che a quelle familiari.</t>
  </si>
  <si>
    <t>Pedrini</t>
  </si>
  <si>
    <t>Villa Magri</t>
  </si>
  <si>
    <t>Biagini-Falcone</t>
  </si>
  <si>
    <t>Centro Diurno</t>
  </si>
  <si>
    <t>٭٭</t>
  </si>
  <si>
    <t xml:space="preserve">Centro socio-ricreativo </t>
  </si>
  <si>
    <t>40070121 - 40070120</t>
  </si>
  <si>
    <t xml:space="preserve">ASSISTENZA DOMICILIARE E ASSISTENZA DOMICILIARE INTEGRATA                               </t>
  </si>
  <si>
    <t xml:space="preserve">FORNITURA PASTI                                                                                     </t>
  </si>
  <si>
    <t xml:space="preserve">TRASPORTO                                                                                                  </t>
  </si>
  <si>
    <t xml:space="preserve">LAVANDERIA                                                                                                                                       </t>
  </si>
  <si>
    <t xml:space="preserve">TELESOCCORSO                                                                                     </t>
  </si>
  <si>
    <t xml:space="preserve">PULIZIA ALLOGGI                                                                                             </t>
  </si>
  <si>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 ospite. La capacità ricettiva dei Centri Diurni va da un minimo di venti ad un massimo di venticinque ospiti. L'apertura giornaliera copre un arco temporale che va dalle 8.00 alle 18.00.</t>
  </si>
  <si>
    <t>Residenza per anziani/e non autosufficienti di grado medio ed elevato, valutati dallUnità di Valutazione Geriatrica Territoriale (UVGT) e inseriti nell'apposita graduatoria distrettuale. Accoglie fino a un massimo di 70 ospiti.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 ospite.</t>
  </si>
  <si>
    <t>Costo Servizio</t>
  </si>
  <si>
    <t>Falcone</t>
  </si>
  <si>
    <t>il numero utenti è il numero complessivo degli utenti iscritti al servizio al 31/12 2010 non necessariamente uguale al numero di chi effettivamente ha usufruito del servizio nell'anno</t>
  </si>
  <si>
    <t>72-26</t>
  </si>
  <si>
    <t>54- 23</t>
  </si>
  <si>
    <t>126- 49</t>
  </si>
  <si>
    <t>90h di cui 66h di teoria e 24h di tirocinio in affiancamento alle oss del Distretto</t>
  </si>
  <si>
    <t>15 (geriatre, infermiere, fisioterapiste dell' Ausl del Distretto di Casalecchio di Reno)</t>
  </si>
  <si>
    <t>SPORTELLO CASALECCHIO DI RENO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</si>
</sst>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410]dddd\ d\ mmmm\ yyyy"/>
    <numFmt numFmtId="166" formatCode="\€* #,##0.00"/>
    <numFmt numFmtId="167" formatCode="[$€-2]\ #,##0.00"/>
    <numFmt numFmtId="168" formatCode="#,##0.00_ ;\-#,##0.00\ "/>
    <numFmt numFmtId="169" formatCode="mmm\-yyyy"/>
    <numFmt numFmtId="170" formatCode="_-* #,##0.00_-;\-* #,##0.00_-;_-* &quot;-&quot;_-;_-@_-"/>
    <numFmt numFmtId="171" formatCode="_-* #,##0_-;\-* #,##0_-;_-* &quot;-&quot;??_-;_-@_-"/>
    <numFmt numFmtId="172" formatCode="_-* #,##0.0_-;\-* #,##0.0_-;_-* &quot;-&quot;_-;_-@_-"/>
    <numFmt numFmtId="173" formatCode="_(* #,##0_);_(* \(#,##0\);_(* &quot;-&quot;_);_(@_)"/>
    <numFmt numFmtId="174" formatCode="\ #,##0.00;\-\ #,##0.00"/>
    <numFmt numFmtId="175" formatCode="_-[$€-2]\ * #,##0.00_-;\-[$€-2]\ * #,##0.00_-;_-[$€-2]\ * &quot;-&quot;??_-"/>
    <numFmt numFmtId="176" formatCode="&quot;Sì&quot;;&quot;Sì&quot;;&quot;No&quot;"/>
    <numFmt numFmtId="177" formatCode="&quot;Vero&quot;;&quot;Vero&quot;;&quot;Falso&quot;"/>
    <numFmt numFmtId="178" formatCode="&quot;Attivo&quot;;&quot;Attivo&quot;;&quot;Disattivo&quot;"/>
    <numFmt numFmtId="179" formatCode="[$€-2]\ #.##000_);[Red]\([$€-2]\ #.##000\)"/>
    <numFmt numFmtId="180" formatCode="&quot;€&quot;\ #,##0"/>
    <numFmt numFmtId="181" formatCode="_-&quot;L.&quot;\ * #,##0.00_-;\-&quot;L.&quot;\ * #,##0.00_-;_-&quot;L.&quot;\ * &quot;-&quot;??_-;_-@_-"/>
    <numFmt numFmtId="182" formatCode="_-&quot;L.&quot;\ * #,##0_-;\-&quot;L.&quot;\ * #,##0_-;_-&quot;L.&quot;\ * &quot;-&quot;_-;_-@_-"/>
    <numFmt numFmtId="183" formatCode="#,##0_ ;\-#,##0\ "/>
    <numFmt numFmtId="184" formatCode="#,##0.0"/>
  </numFmts>
  <fonts count="37">
    <font>
      <sz val="10"/>
      <name val="Arial"/>
      <family val="0"/>
    </font>
    <font>
      <u val="single"/>
      <sz val="10"/>
      <color indexed="12"/>
      <name val="Arial"/>
      <family val="0"/>
    </font>
    <font>
      <u val="single"/>
      <sz val="10"/>
      <color indexed="36"/>
      <name val="Arial"/>
      <family val="0"/>
    </font>
    <font>
      <sz val="12"/>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Helvetica"/>
      <family val="0"/>
    </font>
    <font>
      <sz val="10"/>
      <name val="Helvetica"/>
      <family val="0"/>
    </font>
    <font>
      <sz val="16"/>
      <name val="Helvetica"/>
      <family val="0"/>
    </font>
    <font>
      <sz val="12"/>
      <name val="Helvetica"/>
      <family val="0"/>
    </font>
    <font>
      <sz val="10"/>
      <color indexed="8"/>
      <name val="HELVETICA"/>
      <family val="0"/>
    </font>
    <font>
      <b/>
      <sz val="12"/>
      <name val="Helvetica"/>
      <family val="0"/>
    </font>
    <font>
      <sz val="13"/>
      <name val="Helvetica"/>
      <family val="0"/>
    </font>
    <font>
      <b/>
      <sz val="14"/>
      <name val="Helvetica"/>
      <family val="0"/>
    </font>
    <font>
      <sz val="14"/>
      <name val="HELVETICA"/>
      <family val="0"/>
    </font>
    <font>
      <b/>
      <i/>
      <sz val="11"/>
      <name val="Helvetica"/>
      <family val="0"/>
    </font>
    <font>
      <sz val="8"/>
      <name val="Helvetica"/>
      <family val="0"/>
    </font>
    <font>
      <b/>
      <sz val="8"/>
      <name val="Helvetica"/>
      <family val="0"/>
    </font>
    <font>
      <sz val="12"/>
      <color indexed="8"/>
      <name val="Helvetica"/>
      <family val="0"/>
    </font>
    <font>
      <i/>
      <sz val="16"/>
      <name val="Helvetica"/>
      <family val="0"/>
    </font>
    <font>
      <sz val="14"/>
      <name val="Arial"/>
      <family val="0"/>
    </font>
    <font>
      <b/>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gray0625"/>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44" fontId="0" fillId="0" borderId="0" applyFont="0" applyFill="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0" applyNumberFormat="0" applyBorder="0" applyAlignment="0" applyProtection="0"/>
    <xf numFmtId="0" fontId="3" fillId="0" borderId="0">
      <alignment/>
      <protection/>
    </xf>
    <xf numFmtId="0" fontId="0" fillId="23" borderId="4" applyNumberForma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5">
    <xf numFmtId="0" fontId="0" fillId="0" borderId="0" xfId="0" applyAlignment="1">
      <alignment/>
    </xf>
    <xf numFmtId="0" fontId="22" fillId="0" borderId="10" xfId="0" applyFont="1" applyBorder="1" applyAlignment="1">
      <alignment horizontal="center" vertical="center"/>
    </xf>
    <xf numFmtId="0" fontId="22" fillId="0" borderId="10" xfId="0" applyFont="1" applyBorder="1" applyAlignment="1">
      <alignment horizontal="center"/>
    </xf>
    <xf numFmtId="0" fontId="24" fillId="24" borderId="10" xfId="0" applyFont="1" applyFill="1" applyBorder="1" applyAlignment="1">
      <alignment horizontal="center" wrapText="1"/>
    </xf>
    <xf numFmtId="0" fontId="22" fillId="0" borderId="0" xfId="0" applyFont="1" applyAlignment="1">
      <alignment/>
    </xf>
    <xf numFmtId="0" fontId="22" fillId="0" borderId="10" xfId="0" applyFont="1" applyBorder="1" applyAlignment="1">
      <alignment/>
    </xf>
    <xf numFmtId="0" fontId="22" fillId="0" borderId="0" xfId="0" applyFont="1" applyAlignment="1">
      <alignment horizontal="center"/>
    </xf>
    <xf numFmtId="0" fontId="22" fillId="25" borderId="10" xfId="0" applyFont="1" applyFill="1" applyBorder="1" applyAlignment="1">
      <alignment horizontal="left" vertical="center"/>
    </xf>
    <xf numFmtId="0" fontId="22" fillId="25" borderId="10" xfId="0" applyFont="1" applyFill="1" applyBorder="1" applyAlignment="1">
      <alignment horizontal="center" vertical="center"/>
    </xf>
    <xf numFmtId="1" fontId="22" fillId="0" borderId="10" xfId="0" applyNumberFormat="1" applyFont="1" applyBorder="1" applyAlignment="1">
      <alignment horizontal="center" vertical="center"/>
    </xf>
    <xf numFmtId="1"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44" fontId="22" fillId="0" borderId="0" xfId="0" applyNumberFormat="1" applyFont="1" applyAlignment="1">
      <alignment/>
    </xf>
    <xf numFmtId="0" fontId="22" fillId="0" borderId="0" xfId="0" applyFont="1" applyFill="1" applyAlignment="1">
      <alignment/>
    </xf>
    <xf numFmtId="44" fontId="22" fillId="0" borderId="0" xfId="44" applyFont="1" applyAlignment="1">
      <alignment/>
    </xf>
    <xf numFmtId="0" fontId="22" fillId="0" borderId="0" xfId="0" applyFont="1" applyBorder="1" applyAlignment="1">
      <alignment/>
    </xf>
    <xf numFmtId="0" fontId="22" fillId="24" borderId="10" xfId="0" applyFont="1" applyFill="1" applyBorder="1" applyAlignment="1">
      <alignment/>
    </xf>
    <xf numFmtId="0" fontId="24" fillId="24" borderId="10" xfId="0" applyFont="1" applyFill="1" applyBorder="1" applyAlignment="1">
      <alignment horizontal="center"/>
    </xf>
    <xf numFmtId="0" fontId="24" fillId="24" borderId="10" xfId="0" applyFont="1" applyFill="1" applyBorder="1" applyAlignment="1">
      <alignment/>
    </xf>
    <xf numFmtId="0" fontId="24" fillId="0" borderId="0" xfId="0" applyFont="1" applyAlignment="1">
      <alignment/>
    </xf>
    <xf numFmtId="0" fontId="24" fillId="24" borderId="10" xfId="0" applyFont="1" applyFill="1" applyBorder="1" applyAlignment="1">
      <alignment horizontal="center" vertical="center"/>
    </xf>
    <xf numFmtId="0" fontId="24" fillId="24" borderId="10" xfId="0" applyFont="1" applyFill="1" applyBorder="1" applyAlignment="1">
      <alignment horizontal="center" vertical="center" wrapText="1"/>
    </xf>
    <xf numFmtId="0" fontId="22" fillId="0" borderId="0" xfId="0" applyFont="1" applyAlignment="1">
      <alignment horizontal="left"/>
    </xf>
    <xf numFmtId="0" fontId="22" fillId="0" borderId="10" xfId="0" applyFont="1" applyFill="1" applyBorder="1" applyAlignment="1">
      <alignment horizontal="center" wrapText="1"/>
    </xf>
    <xf numFmtId="0" fontId="24" fillId="24" borderId="11" xfId="0" applyFont="1" applyFill="1" applyBorder="1" applyAlignment="1">
      <alignment horizontal="center"/>
    </xf>
    <xf numFmtId="0" fontId="24" fillId="24" borderId="12" xfId="0" applyFont="1" applyFill="1" applyBorder="1" applyAlignment="1">
      <alignment horizontal="center"/>
    </xf>
    <xf numFmtId="0" fontId="24" fillId="0" borderId="0" xfId="0" applyFont="1" applyFill="1" applyBorder="1" applyAlignment="1">
      <alignment horizontal="center" vertical="center" wrapText="1"/>
    </xf>
    <xf numFmtId="0" fontId="26" fillId="26" borderId="10" xfId="0" applyFont="1" applyFill="1" applyBorder="1" applyAlignment="1">
      <alignment horizontal="left" vertical="center" wrapText="1"/>
    </xf>
    <xf numFmtId="0" fontId="26" fillId="0" borderId="0" xfId="0" applyFont="1" applyFill="1" applyBorder="1" applyAlignment="1">
      <alignment horizontal="left" vertical="center" wrapText="1"/>
    </xf>
    <xf numFmtId="164" fontId="22" fillId="0" borderId="0" xfId="0" applyNumberFormat="1" applyFont="1" applyFill="1" applyBorder="1" applyAlignment="1">
      <alignment horizontal="center"/>
    </xf>
    <xf numFmtId="0" fontId="22" fillId="0" borderId="10" xfId="0" applyFont="1" applyBorder="1" applyAlignment="1">
      <alignment horizontal="center" wrapText="1"/>
    </xf>
    <xf numFmtId="164" fontId="22" fillId="0" borderId="0" xfId="0" applyNumberFormat="1" applyFont="1" applyBorder="1" applyAlignment="1">
      <alignment horizont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0" borderId="10" xfId="0" applyFont="1" applyBorder="1" applyAlignment="1">
      <alignment vertical="top" wrapText="1"/>
    </xf>
    <xf numFmtId="164" fontId="21" fillId="0" borderId="0" xfId="0" applyNumberFormat="1" applyFont="1" applyBorder="1" applyAlignment="1">
      <alignment horizontal="center" vertical="center" wrapText="1"/>
    </xf>
    <xf numFmtId="0" fontId="22" fillId="0" borderId="0" xfId="0" applyFont="1" applyFill="1" applyBorder="1" applyAlignment="1">
      <alignment/>
    </xf>
    <xf numFmtId="0" fontId="22" fillId="0" borderId="0" xfId="0" applyFont="1" applyFill="1" applyBorder="1" applyAlignment="1">
      <alignment wrapText="1"/>
    </xf>
    <xf numFmtId="0" fontId="22" fillId="24" borderId="10" xfId="0" applyFont="1" applyFill="1" applyBorder="1" applyAlignment="1">
      <alignment horizontal="center" vertical="center" wrapText="1"/>
    </xf>
    <xf numFmtId="0" fontId="21" fillId="0" borderId="0" xfId="0" applyFont="1" applyFill="1" applyBorder="1" applyAlignment="1">
      <alignment wrapText="1"/>
    </xf>
    <xf numFmtId="0" fontId="21" fillId="0" borderId="0" xfId="0" applyFont="1" applyFill="1" applyBorder="1" applyAlignment="1">
      <alignment horizontal="center"/>
    </xf>
    <xf numFmtId="0" fontId="24" fillId="0" borderId="0" xfId="0" applyFont="1" applyFill="1" applyBorder="1" applyAlignment="1">
      <alignment horizontal="center"/>
    </xf>
    <xf numFmtId="0" fontId="24" fillId="0" borderId="10" xfId="0" applyFont="1" applyFill="1" applyBorder="1" applyAlignment="1">
      <alignment horizontal="center"/>
    </xf>
    <xf numFmtId="0" fontId="24" fillId="0" borderId="10" xfId="0" applyFont="1" applyBorder="1" applyAlignment="1">
      <alignment/>
    </xf>
    <xf numFmtId="0" fontId="24" fillId="0" borderId="10" xfId="0" applyFont="1" applyBorder="1" applyAlignment="1">
      <alignment horizontal="center"/>
    </xf>
    <xf numFmtId="0" fontId="24" fillId="0" borderId="10" xfId="0" applyFont="1" applyBorder="1" applyAlignment="1">
      <alignment horizontal="center" vertical="center"/>
    </xf>
    <xf numFmtId="0" fontId="23" fillId="0" borderId="0" xfId="0" applyFont="1" applyAlignment="1">
      <alignment/>
    </xf>
    <xf numFmtId="0" fontId="22" fillId="0" borderId="13" xfId="0" applyFont="1" applyBorder="1" applyAlignment="1">
      <alignment/>
    </xf>
    <xf numFmtId="1" fontId="22" fillId="0" borderId="10" xfId="0" applyNumberFormat="1" applyFont="1" applyBorder="1" applyAlignment="1">
      <alignment horizontal="center"/>
    </xf>
    <xf numFmtId="44" fontId="22" fillId="0" borderId="10" xfId="44" applyFont="1" applyBorder="1" applyAlignment="1">
      <alignment horizontal="center"/>
    </xf>
    <xf numFmtId="1" fontId="22" fillId="0" borderId="10" xfId="0" applyNumberFormat="1" applyFont="1" applyBorder="1" applyAlignment="1">
      <alignment horizontal="left"/>
    </xf>
    <xf numFmtId="1" fontId="22" fillId="26" borderId="10" xfId="0" applyNumberFormat="1" applyFont="1" applyFill="1" applyBorder="1" applyAlignment="1">
      <alignment horizontal="center"/>
    </xf>
    <xf numFmtId="0" fontId="31" fillId="0" borderId="0" xfId="0" applyFont="1" applyAlignment="1">
      <alignment/>
    </xf>
    <xf numFmtId="0" fontId="22" fillId="0" borderId="0" xfId="0" applyFont="1" applyAlignment="1">
      <alignment vertical="center"/>
    </xf>
    <xf numFmtId="0" fontId="22" fillId="0" borderId="10" xfId="0" applyFont="1" applyBorder="1" applyAlignment="1">
      <alignment horizontal="center" vertical="center" wrapText="1"/>
    </xf>
    <xf numFmtId="0" fontId="29" fillId="0" borderId="0" xfId="0" applyFont="1" applyAlignment="1">
      <alignment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30" fillId="26" borderId="12" xfId="0" applyFont="1" applyFill="1" applyBorder="1" applyAlignment="1">
      <alignment horizontal="center" vertical="center" wrapText="1"/>
    </xf>
    <xf numFmtId="0" fontId="26" fillId="26" borderId="10" xfId="0" applyFont="1" applyFill="1" applyBorder="1" applyAlignment="1">
      <alignment horizontal="center"/>
    </xf>
    <xf numFmtId="0" fontId="24" fillId="26" borderId="10" xfId="0" applyFont="1" applyFill="1" applyBorder="1" applyAlignment="1">
      <alignment horizontal="center"/>
    </xf>
    <xf numFmtId="0" fontId="24" fillId="26" borderId="10" xfId="0" applyFont="1" applyFill="1" applyBorder="1" applyAlignment="1">
      <alignment/>
    </xf>
    <xf numFmtId="0" fontId="22" fillId="0" borderId="10" xfId="0" applyFont="1" applyBorder="1" applyAlignment="1">
      <alignment horizontal="center" vertical="top" wrapText="1"/>
    </xf>
    <xf numFmtId="0" fontId="22" fillId="25" borderId="10" xfId="0" applyFont="1" applyFill="1" applyBorder="1" applyAlignment="1">
      <alignment vertical="top" wrapText="1"/>
    </xf>
    <xf numFmtId="0" fontId="26" fillId="24" borderId="10" xfId="0" applyFont="1" applyFill="1" applyBorder="1" applyAlignment="1">
      <alignment/>
    </xf>
    <xf numFmtId="0" fontId="26" fillId="26" borderId="10" xfId="0" applyFont="1" applyFill="1" applyBorder="1" applyAlignment="1">
      <alignment vertical="top" wrapText="1"/>
    </xf>
    <xf numFmtId="0" fontId="32" fillId="0" borderId="0" xfId="0" applyFont="1" applyFill="1" applyBorder="1" applyAlignment="1">
      <alignment horizontal="center"/>
    </xf>
    <xf numFmtId="0" fontId="31" fillId="0" borderId="0" xfId="0" applyFont="1" applyFill="1" applyBorder="1" applyAlignment="1">
      <alignment horizontal="center"/>
    </xf>
    <xf numFmtId="14" fontId="26" fillId="26" borderId="10" xfId="0" applyNumberFormat="1" applyFont="1" applyFill="1" applyBorder="1" applyAlignment="1">
      <alignment horizontal="center"/>
    </xf>
    <xf numFmtId="44" fontId="26" fillId="26" borderId="10" xfId="44" applyFont="1" applyFill="1" applyBorder="1" applyAlignment="1">
      <alignment horizontal="center"/>
    </xf>
    <xf numFmtId="0" fontId="26" fillId="26" borderId="10" xfId="0" applyFont="1" applyFill="1" applyBorder="1" applyAlignment="1">
      <alignment horizontal="left"/>
    </xf>
    <xf numFmtId="0" fontId="26" fillId="26" borderId="10" xfId="0" applyFont="1" applyFill="1" applyBorder="1" applyAlignment="1">
      <alignment horizontal="center" vertical="center"/>
    </xf>
    <xf numFmtId="1" fontId="26" fillId="26" borderId="10" xfId="0" applyNumberFormat="1" applyFont="1" applyFill="1" applyBorder="1" applyAlignment="1">
      <alignment horizontal="center" vertical="center"/>
    </xf>
    <xf numFmtId="44" fontId="26" fillId="26" borderId="10" xfId="44" applyFont="1" applyFill="1" applyBorder="1" applyAlignment="1">
      <alignment horizontal="center" vertical="center"/>
    </xf>
    <xf numFmtId="0" fontId="26" fillId="24" borderId="10" xfId="0" applyFont="1" applyFill="1" applyBorder="1" applyAlignment="1">
      <alignment horizontal="center"/>
    </xf>
    <xf numFmtId="0" fontId="26" fillId="26" borderId="10" xfId="0" applyFont="1" applyFill="1" applyBorder="1" applyAlignment="1">
      <alignment horizontal="left" vertical="center"/>
    </xf>
    <xf numFmtId="0" fontId="26" fillId="26" borderId="12" xfId="0" applyFont="1" applyFill="1" applyBorder="1" applyAlignment="1">
      <alignment horizontal="center" vertical="center"/>
    </xf>
    <xf numFmtId="0" fontId="22" fillId="0" borderId="0" xfId="0" applyFont="1" applyBorder="1" applyAlignment="1">
      <alignment vertical="center"/>
    </xf>
    <xf numFmtId="0" fontId="24" fillId="25" borderId="10" xfId="0" applyFont="1" applyFill="1" applyBorder="1" applyAlignment="1">
      <alignment horizontal="center" vertical="center"/>
    </xf>
    <xf numFmtId="0" fontId="26" fillId="0" borderId="0" xfId="0" applyFont="1" applyAlignment="1">
      <alignment/>
    </xf>
    <xf numFmtId="0" fontId="24" fillId="25" borderId="10" xfId="0" applyFont="1" applyFill="1" applyBorder="1" applyAlignment="1">
      <alignment horizontal="left" vertical="center"/>
    </xf>
    <xf numFmtId="0" fontId="24" fillId="0" borderId="10" xfId="0" applyFont="1" applyBorder="1" applyAlignment="1">
      <alignment horizontal="left" vertical="center"/>
    </xf>
    <xf numFmtId="0" fontId="28" fillId="0" borderId="0" xfId="0" applyFont="1" applyFill="1" applyBorder="1" applyAlignment="1">
      <alignment horizontal="left" vertical="center" wrapText="1"/>
    </xf>
    <xf numFmtId="0" fontId="24" fillId="25" borderId="10" xfId="0" applyFont="1" applyFill="1" applyBorder="1" applyAlignment="1">
      <alignment/>
    </xf>
    <xf numFmtId="1" fontId="24" fillId="0" borderId="10" xfId="0" applyNumberFormat="1" applyFont="1" applyBorder="1" applyAlignment="1">
      <alignment horizontal="center"/>
    </xf>
    <xf numFmtId="1" fontId="26" fillId="26" borderId="10" xfId="0" applyNumberFormat="1" applyFont="1" applyFill="1" applyBorder="1" applyAlignment="1">
      <alignment horizontal="center"/>
    </xf>
    <xf numFmtId="0" fontId="24" fillId="24" borderId="0" xfId="0" applyFont="1" applyFill="1" applyAlignment="1">
      <alignment horizontal="center"/>
    </xf>
    <xf numFmtId="0" fontId="24" fillId="26" borderId="10" xfId="0" applyFont="1" applyFill="1" applyBorder="1" applyAlignment="1">
      <alignment horizontal="center" vertical="center" wrapText="1"/>
    </xf>
    <xf numFmtId="0" fontId="21" fillId="24" borderId="10" xfId="0" applyFont="1" applyFill="1" applyBorder="1" applyAlignment="1">
      <alignment horizontal="center" wrapText="1"/>
    </xf>
    <xf numFmtId="0" fontId="21" fillId="24" borderId="10" xfId="0" applyFont="1" applyFill="1" applyBorder="1" applyAlignment="1">
      <alignment wrapText="1"/>
    </xf>
    <xf numFmtId="1" fontId="24" fillId="26" borderId="10" xfId="0" applyNumberFormat="1" applyFont="1" applyFill="1" applyBorder="1" applyAlignment="1">
      <alignment horizontal="center"/>
    </xf>
    <xf numFmtId="44" fontId="24" fillId="26" borderId="10" xfId="44" applyFont="1" applyFill="1" applyBorder="1" applyAlignment="1">
      <alignment horizontal="center"/>
    </xf>
    <xf numFmtId="1" fontId="24" fillId="24" borderId="10" xfId="0" applyNumberFormat="1" applyFont="1" applyFill="1" applyBorder="1" applyAlignment="1">
      <alignment horizontal="center"/>
    </xf>
    <xf numFmtId="1" fontId="26" fillId="24" borderId="10" xfId="0" applyNumberFormat="1" applyFont="1" applyFill="1" applyBorder="1" applyAlignment="1">
      <alignment horizontal="center"/>
    </xf>
    <xf numFmtId="44" fontId="26" fillId="24" borderId="10" xfId="44" applyFont="1" applyFill="1" applyBorder="1" applyAlignment="1">
      <alignment horizontal="center"/>
    </xf>
    <xf numFmtId="0" fontId="26" fillId="24" borderId="10" xfId="0" applyFont="1" applyFill="1" applyBorder="1" applyAlignment="1">
      <alignment horizontal="center" vertical="center" wrapText="1"/>
    </xf>
    <xf numFmtId="1" fontId="24" fillId="26" borderId="10" xfId="0" applyNumberFormat="1" applyFont="1" applyFill="1" applyBorder="1" applyAlignment="1">
      <alignment horizontal="left"/>
    </xf>
    <xf numFmtId="1" fontId="26" fillId="26" borderId="10" xfId="0" applyNumberFormat="1" applyFont="1" applyFill="1" applyBorder="1" applyAlignment="1">
      <alignment horizontal="left"/>
    </xf>
    <xf numFmtId="0" fontId="22" fillId="0" borderId="14" xfId="0" applyFont="1" applyBorder="1" applyAlignment="1">
      <alignment/>
    </xf>
    <xf numFmtId="1" fontId="24" fillId="0" borderId="10" xfId="0" applyNumberFormat="1" applyFont="1" applyFill="1" applyBorder="1" applyAlignment="1">
      <alignment horizontal="center"/>
    </xf>
    <xf numFmtId="0" fontId="29" fillId="0" borderId="10" xfId="0" applyFont="1" applyBorder="1" applyAlignment="1">
      <alignment vertical="center"/>
    </xf>
    <xf numFmtId="0" fontId="22" fillId="0" borderId="10" xfId="0" applyFont="1" applyBorder="1" applyAlignment="1">
      <alignment vertical="center"/>
    </xf>
    <xf numFmtId="0" fontId="24" fillId="24" borderId="15" xfId="0" applyFont="1" applyFill="1" applyBorder="1" applyAlignment="1">
      <alignment horizontal="center"/>
    </xf>
    <xf numFmtId="0" fontId="24" fillId="24" borderId="15" xfId="0" applyFont="1" applyFill="1" applyBorder="1" applyAlignment="1">
      <alignment horizontal="center" wrapText="1"/>
    </xf>
    <xf numFmtId="0" fontId="26" fillId="24" borderId="15" xfId="0" applyFont="1" applyFill="1" applyBorder="1" applyAlignment="1">
      <alignment horizontal="left"/>
    </xf>
    <xf numFmtId="0" fontId="24" fillId="26" borderId="10"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21" fillId="0" borderId="0" xfId="0" applyFont="1" applyAlignment="1">
      <alignment/>
    </xf>
    <xf numFmtId="44" fontId="24" fillId="0" borderId="0" xfId="0" applyNumberFormat="1" applyFont="1" applyAlignment="1">
      <alignment/>
    </xf>
    <xf numFmtId="1" fontId="22" fillId="0" borderId="15" xfId="0" applyNumberFormat="1" applyFont="1" applyBorder="1" applyAlignment="1">
      <alignment horizontal="center"/>
    </xf>
    <xf numFmtId="0" fontId="21" fillId="0" borderId="0" xfId="0" applyFont="1" applyBorder="1" applyAlignment="1">
      <alignment vertical="center"/>
    </xf>
    <xf numFmtId="14" fontId="22" fillId="0" borderId="10" xfId="0" applyNumberFormat="1" applyFont="1" applyBorder="1" applyAlignment="1">
      <alignment horizontal="center"/>
    </xf>
    <xf numFmtId="14" fontId="24" fillId="26" borderId="10" xfId="0" applyNumberFormat="1" applyFont="1" applyFill="1" applyBorder="1" applyAlignment="1">
      <alignment horizontal="center"/>
    </xf>
    <xf numFmtId="14" fontId="22" fillId="0" borderId="0" xfId="0" applyNumberFormat="1" applyFont="1" applyAlignment="1">
      <alignment/>
    </xf>
    <xf numFmtId="183" fontId="26" fillId="26" borderId="10" xfId="44" applyNumberFormat="1" applyFont="1" applyFill="1" applyBorder="1" applyAlignment="1">
      <alignment horizontal="center"/>
    </xf>
    <xf numFmtId="14" fontId="24" fillId="24" borderId="10" xfId="0" applyNumberFormat="1" applyFont="1" applyFill="1" applyBorder="1" applyAlignment="1">
      <alignment horizontal="center"/>
    </xf>
    <xf numFmtId="0" fontId="24" fillId="24" borderId="15" xfId="0" applyFont="1" applyFill="1" applyBorder="1" applyAlignment="1">
      <alignment horizontal="center" vertical="center" wrapText="1"/>
    </xf>
    <xf numFmtId="0" fontId="26" fillId="24" borderId="15" xfId="0" applyFont="1" applyFill="1" applyBorder="1" applyAlignment="1">
      <alignment horizontal="left" vertical="center" wrapText="1"/>
    </xf>
    <xf numFmtId="1" fontId="26" fillId="24" borderId="10" xfId="0" applyNumberFormat="1" applyFont="1" applyFill="1" applyBorder="1" applyAlignment="1">
      <alignment horizontal="left"/>
    </xf>
    <xf numFmtId="0" fontId="26" fillId="24" borderId="10" xfId="0" applyFont="1" applyFill="1" applyBorder="1" applyAlignment="1">
      <alignment horizontal="left"/>
    </xf>
    <xf numFmtId="14" fontId="26" fillId="24" borderId="10" xfId="0" applyNumberFormat="1" applyFont="1" applyFill="1" applyBorder="1" applyAlignment="1">
      <alignment horizontal="center"/>
    </xf>
    <xf numFmtId="0" fontId="0" fillId="24" borderId="10" xfId="0" applyFill="1" applyBorder="1" applyAlignment="1">
      <alignment horizontal="center"/>
    </xf>
    <xf numFmtId="0" fontId="22" fillId="0" borderId="0" xfId="0" applyFont="1" applyFill="1" applyBorder="1" applyAlignment="1">
      <alignment vertical="center"/>
    </xf>
    <xf numFmtId="164" fontId="26" fillId="26" borderId="10" xfId="44" applyNumberFormat="1" applyFont="1" applyFill="1" applyBorder="1" applyAlignment="1">
      <alignment horizontal="right" vertical="center"/>
    </xf>
    <xf numFmtId="164" fontId="22" fillId="0" borderId="0" xfId="44" applyNumberFormat="1" applyFont="1" applyAlignment="1">
      <alignment horizontal="right"/>
    </xf>
    <xf numFmtId="164" fontId="24" fillId="24" borderId="10" xfId="0" applyNumberFormat="1" applyFont="1" applyFill="1" applyBorder="1" applyAlignment="1">
      <alignment horizontal="center"/>
    </xf>
    <xf numFmtId="164" fontId="22" fillId="0" borderId="0" xfId="0" applyNumberFormat="1" applyFont="1" applyBorder="1" applyAlignment="1">
      <alignment/>
    </xf>
    <xf numFmtId="164" fontId="22" fillId="0" borderId="0" xfId="0" applyNumberFormat="1" applyFont="1" applyAlignment="1">
      <alignment/>
    </xf>
    <xf numFmtId="164" fontId="22" fillId="0" borderId="0" xfId="44" applyNumberFormat="1" applyFont="1" applyBorder="1" applyAlignment="1">
      <alignment/>
    </xf>
    <xf numFmtId="164" fontId="24" fillId="24" borderId="10" xfId="0" applyNumberFormat="1" applyFont="1" applyFill="1" applyBorder="1" applyAlignment="1">
      <alignment horizontal="center" wrapText="1"/>
    </xf>
    <xf numFmtId="164" fontId="26" fillId="26" borderId="10" xfId="44" applyNumberFormat="1" applyFont="1" applyFill="1" applyBorder="1" applyAlignment="1">
      <alignment horizontal="right"/>
    </xf>
    <xf numFmtId="164" fontId="22" fillId="0" borderId="0" xfId="0" applyNumberFormat="1" applyFont="1" applyBorder="1" applyAlignment="1">
      <alignment horizontal="right"/>
    </xf>
    <xf numFmtId="164" fontId="22" fillId="0" borderId="0" xfId="0" applyNumberFormat="1" applyFont="1" applyAlignment="1">
      <alignment horizontal="right"/>
    </xf>
    <xf numFmtId="164" fontId="24" fillId="24" borderId="10" xfId="0" applyNumberFormat="1" applyFont="1" applyFill="1" applyBorder="1" applyAlignment="1">
      <alignment horizontal="right"/>
    </xf>
    <xf numFmtId="164" fontId="24" fillId="25" borderId="10" xfId="0" applyNumberFormat="1" applyFont="1" applyFill="1" applyBorder="1" applyAlignment="1">
      <alignment horizontal="right" vertical="center"/>
    </xf>
    <xf numFmtId="164" fontId="22" fillId="0" borderId="13" xfId="44" applyNumberFormat="1" applyFont="1" applyBorder="1" applyAlignment="1">
      <alignment horizontal="right"/>
    </xf>
    <xf numFmtId="164" fontId="22" fillId="0" borderId="0" xfId="44" applyNumberFormat="1" applyFont="1" applyBorder="1" applyAlignment="1">
      <alignment horizontal="right"/>
    </xf>
    <xf numFmtId="164" fontId="24" fillId="24" borderId="11" xfId="0" applyNumberFormat="1" applyFont="1" applyFill="1" applyBorder="1" applyAlignment="1">
      <alignment horizontal="center"/>
    </xf>
    <xf numFmtId="164" fontId="22" fillId="0" borderId="10" xfId="44" applyNumberFormat="1" applyFont="1" applyBorder="1" applyAlignment="1">
      <alignment/>
    </xf>
    <xf numFmtId="164" fontId="26" fillId="26" borderId="10" xfId="44" applyNumberFormat="1" applyFont="1" applyFill="1" applyBorder="1" applyAlignment="1">
      <alignment/>
    </xf>
    <xf numFmtId="164" fontId="24" fillId="24" borderId="10" xfId="0" applyNumberFormat="1" applyFont="1" applyFill="1" applyBorder="1" applyAlignment="1">
      <alignment horizontal="center" vertical="center" wrapText="1"/>
    </xf>
    <xf numFmtId="164" fontId="24" fillId="24" borderId="10" xfId="0" applyNumberFormat="1" applyFont="1" applyFill="1" applyBorder="1" applyAlignment="1">
      <alignment horizontal="center" vertical="center"/>
    </xf>
    <xf numFmtId="164" fontId="26" fillId="24" borderId="10" xfId="44" applyNumberFormat="1" applyFont="1" applyFill="1" applyBorder="1" applyAlignment="1">
      <alignment horizontal="right"/>
    </xf>
    <xf numFmtId="164" fontId="22" fillId="0" borderId="10" xfId="44" applyNumberFormat="1" applyFont="1" applyBorder="1" applyAlignment="1">
      <alignment horizontal="right"/>
    </xf>
    <xf numFmtId="164" fontId="24" fillId="26" borderId="10" xfId="44" applyNumberFormat="1" applyFont="1" applyFill="1" applyBorder="1" applyAlignment="1">
      <alignment horizontal="right"/>
    </xf>
    <xf numFmtId="164" fontId="24" fillId="24" borderId="15" xfId="0" applyNumberFormat="1" applyFont="1" applyFill="1" applyBorder="1" applyAlignment="1">
      <alignment horizontal="right" vertical="center" wrapText="1"/>
    </xf>
    <xf numFmtId="164" fontId="24" fillId="24" borderId="15" xfId="0" applyNumberFormat="1" applyFont="1" applyFill="1" applyBorder="1" applyAlignment="1">
      <alignment horizontal="right" vertical="center"/>
    </xf>
    <xf numFmtId="164" fontId="22" fillId="0" borderId="15" xfId="44" applyNumberFormat="1" applyFont="1" applyBorder="1" applyAlignment="1">
      <alignment horizontal="right"/>
    </xf>
    <xf numFmtId="164" fontId="24" fillId="24" borderId="10" xfId="44" applyNumberFormat="1" applyFont="1" applyFill="1" applyBorder="1" applyAlignment="1">
      <alignment horizontal="right"/>
    </xf>
    <xf numFmtId="164" fontId="22" fillId="26" borderId="10" xfId="44" applyNumberFormat="1" applyFont="1" applyFill="1" applyBorder="1" applyAlignment="1">
      <alignment horizontal="right"/>
    </xf>
    <xf numFmtId="164" fontId="31" fillId="0" borderId="0" xfId="44" applyNumberFormat="1" applyFont="1" applyAlignment="1">
      <alignment horizontal="right"/>
    </xf>
    <xf numFmtId="164" fontId="24" fillId="0" borderId="10" xfId="0" applyNumberFormat="1" applyFont="1" applyFill="1" applyBorder="1" applyAlignment="1">
      <alignment horizontal="right"/>
    </xf>
    <xf numFmtId="164" fontId="24" fillId="26" borderId="10" xfId="0" applyNumberFormat="1" applyFont="1" applyFill="1" applyBorder="1" applyAlignment="1">
      <alignment horizontal="right"/>
    </xf>
    <xf numFmtId="0" fontId="26" fillId="26" borderId="10" xfId="0" applyFont="1" applyFill="1" applyBorder="1" applyAlignment="1">
      <alignment wrapText="1"/>
    </xf>
    <xf numFmtId="16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164" fontId="21" fillId="24" borderId="10" xfId="0" applyNumberFormat="1" applyFont="1" applyFill="1" applyBorder="1" applyAlignment="1">
      <alignment horizontal="right" wrapText="1"/>
    </xf>
    <xf numFmtId="180" fontId="26" fillId="26" borderId="10" xfId="0" applyNumberFormat="1" applyFont="1" applyFill="1" applyBorder="1" applyAlignment="1">
      <alignment horizontal="right" vertical="center"/>
    </xf>
    <xf numFmtId="0" fontId="24" fillId="0" borderId="10" xfId="0" applyFont="1" applyFill="1" applyBorder="1" applyAlignment="1">
      <alignment horizontal="center" wrapText="1"/>
    </xf>
    <xf numFmtId="0" fontId="22" fillId="0" borderId="0" xfId="0" applyFont="1" applyFill="1" applyBorder="1" applyAlignment="1">
      <alignment horizontal="left" vertical="center" wrapText="1"/>
    </xf>
    <xf numFmtId="0" fontId="22" fillId="0" borderId="0" xfId="0" applyFont="1" applyBorder="1" applyAlignment="1">
      <alignment/>
    </xf>
    <xf numFmtId="44" fontId="22" fillId="0" borderId="0" xfId="0" applyNumberFormat="1" applyFont="1" applyBorder="1" applyAlignment="1">
      <alignment/>
    </xf>
    <xf numFmtId="44" fontId="26" fillId="0" borderId="0" xfId="0" applyNumberFormat="1" applyFont="1" applyBorder="1" applyAlignment="1">
      <alignment/>
    </xf>
    <xf numFmtId="0" fontId="26" fillId="0" borderId="0" xfId="0" applyFont="1" applyBorder="1" applyAlignment="1">
      <alignment/>
    </xf>
    <xf numFmtId="164" fontId="22" fillId="0" borderId="16" xfId="44" applyNumberFormat="1" applyFont="1" applyBorder="1" applyAlignment="1">
      <alignment/>
    </xf>
    <xf numFmtId="0" fontId="22" fillId="25" borderId="0" xfId="0" applyFont="1" applyFill="1" applyAlignment="1">
      <alignment horizontal="left"/>
    </xf>
    <xf numFmtId="164" fontId="22" fillId="25" borderId="10" xfId="0" applyNumberFormat="1" applyFont="1" applyFill="1" applyBorder="1" applyAlignment="1">
      <alignment horizontal="right" vertical="center"/>
    </xf>
    <xf numFmtId="164" fontId="22" fillId="25" borderId="10" xfId="44" applyNumberFormat="1" applyFont="1" applyFill="1" applyBorder="1" applyAlignment="1">
      <alignment horizontal="right" vertical="center"/>
    </xf>
    <xf numFmtId="164" fontId="22" fillId="25" borderId="10" xfId="0" applyNumberFormat="1" applyFont="1" applyFill="1" applyBorder="1" applyAlignment="1">
      <alignment horizontal="center" vertical="center"/>
    </xf>
    <xf numFmtId="0" fontId="22" fillId="0" borderId="10" xfId="0" applyFont="1" applyFill="1" applyBorder="1" applyAlignment="1">
      <alignment horizontal="left" vertical="center"/>
    </xf>
    <xf numFmtId="1" fontId="22" fillId="25" borderId="10" xfId="0" applyNumberFormat="1" applyFont="1" applyFill="1" applyBorder="1" applyAlignment="1">
      <alignment horizontal="center" vertical="center"/>
    </xf>
    <xf numFmtId="164" fontId="22" fillId="0" borderId="10" xfId="0" applyNumberFormat="1" applyFont="1" applyBorder="1" applyAlignment="1">
      <alignment horizontal="right" vertical="center"/>
    </xf>
    <xf numFmtId="164" fontId="25" fillId="0" borderId="10" xfId="0" applyNumberFormat="1" applyFont="1" applyBorder="1" applyAlignment="1">
      <alignment horizontal="right" vertical="center"/>
    </xf>
    <xf numFmtId="0" fontId="24" fillId="24" borderId="10" xfId="0" applyFont="1" applyFill="1" applyBorder="1" applyAlignment="1">
      <alignment horizontal="left"/>
    </xf>
    <xf numFmtId="0" fontId="22" fillId="0" borderId="0" xfId="0" applyFont="1" applyBorder="1" applyAlignment="1">
      <alignment horizontal="left"/>
    </xf>
    <xf numFmtId="3" fontId="22" fillId="0" borderId="10" xfId="0" applyNumberFormat="1" applyFont="1" applyBorder="1" applyAlignment="1">
      <alignment horizontal="center" vertical="center"/>
    </xf>
    <xf numFmtId="3" fontId="26" fillId="26" borderId="10" xfId="0" applyNumberFormat="1" applyFont="1" applyFill="1" applyBorder="1" applyAlignment="1">
      <alignment horizontal="center" vertical="center"/>
    </xf>
    <xf numFmtId="3" fontId="24" fillId="0" borderId="10" xfId="0" applyNumberFormat="1" applyFont="1" applyFill="1" applyBorder="1" applyAlignment="1">
      <alignment horizontal="center"/>
    </xf>
    <xf numFmtId="3" fontId="26" fillId="26" borderId="10" xfId="0" applyNumberFormat="1" applyFont="1" applyFill="1" applyBorder="1" applyAlignment="1">
      <alignment horizontal="center"/>
    </xf>
    <xf numFmtId="0" fontId="24" fillId="24" borderId="10" xfId="0" applyFont="1" applyFill="1" applyBorder="1" applyAlignment="1">
      <alignment horizontal="right" wrapText="1"/>
    </xf>
    <xf numFmtId="0" fontId="24" fillId="26" borderId="10" xfId="0" applyFont="1" applyFill="1" applyBorder="1" applyAlignment="1">
      <alignment horizontal="right" wrapText="1"/>
    </xf>
    <xf numFmtId="164" fontId="24" fillId="26" borderId="10" xfId="0" applyNumberFormat="1" applyFont="1" applyFill="1" applyBorder="1" applyAlignment="1">
      <alignment horizontal="right" wrapText="1"/>
    </xf>
    <xf numFmtId="0" fontId="22" fillId="0" borderId="0" xfId="0" applyFont="1" applyFill="1" applyBorder="1" applyAlignment="1">
      <alignment horizontal="right" wrapText="1"/>
    </xf>
    <xf numFmtId="0" fontId="26" fillId="26" borderId="10" xfId="0" applyFont="1" applyFill="1" applyBorder="1" applyAlignment="1">
      <alignment horizontal="right" wrapText="1"/>
    </xf>
    <xf numFmtId="0" fontId="21" fillId="0" borderId="0" xfId="0" applyFont="1" applyFill="1" applyBorder="1" applyAlignment="1">
      <alignment horizontal="right" wrapText="1"/>
    </xf>
    <xf numFmtId="0" fontId="22" fillId="0" borderId="0" xfId="0" applyFont="1" applyAlignment="1">
      <alignment horizontal="right" wrapText="1"/>
    </xf>
    <xf numFmtId="0" fontId="26" fillId="26" borderId="12" xfId="0" applyFont="1" applyFill="1" applyBorder="1" applyAlignment="1">
      <alignment horizontal="right" vertical="center"/>
    </xf>
    <xf numFmtId="168" fontId="26" fillId="26" borderId="10" xfId="44" applyNumberFormat="1" applyFont="1" applyFill="1" applyBorder="1" applyAlignment="1">
      <alignment horizontal="center" vertical="center"/>
    </xf>
    <xf numFmtId="164" fontId="24" fillId="0" borderId="10" xfId="44" applyNumberFormat="1" applyFont="1" applyFill="1" applyBorder="1" applyAlignment="1">
      <alignment horizontal="right" vertical="center"/>
    </xf>
    <xf numFmtId="164" fontId="22" fillId="0" borderId="10" xfId="0" applyNumberFormat="1" applyFont="1" applyBorder="1" applyAlignment="1">
      <alignment/>
    </xf>
    <xf numFmtId="164" fontId="22" fillId="0" borderId="10" xfId="44" applyNumberFormat="1" applyFont="1" applyFill="1" applyBorder="1" applyAlignment="1">
      <alignment/>
    </xf>
    <xf numFmtId="164" fontId="0" fillId="0" borderId="10" xfId="0" applyNumberFormat="1" applyBorder="1" applyAlignment="1">
      <alignment/>
    </xf>
    <xf numFmtId="0" fontId="36" fillId="0" borderId="0" xfId="0" applyFont="1" applyBorder="1" applyAlignment="1">
      <alignment/>
    </xf>
    <xf numFmtId="1" fontId="22" fillId="0" borderId="0" xfId="0" applyNumberFormat="1" applyFont="1" applyAlignment="1">
      <alignment horizontal="center"/>
    </xf>
    <xf numFmtId="1" fontId="22" fillId="0" borderId="10" xfId="0" applyNumberFormat="1" applyFont="1" applyFill="1" applyBorder="1" applyAlignment="1">
      <alignment horizontal="center"/>
    </xf>
    <xf numFmtId="1" fontId="26" fillId="0" borderId="10" xfId="0" applyNumberFormat="1" applyFont="1" applyFill="1" applyBorder="1" applyAlignment="1">
      <alignment horizontal="center"/>
    </xf>
    <xf numFmtId="14" fontId="0" fillId="0" borderId="10" xfId="0" applyNumberFormat="1" applyBorder="1" applyAlignment="1">
      <alignment/>
    </xf>
    <xf numFmtId="0" fontId="2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64" fontId="21" fillId="0" borderId="10" xfId="44" applyNumberFormat="1" applyFont="1" applyFill="1" applyBorder="1" applyAlignment="1">
      <alignment/>
    </xf>
    <xf numFmtId="0" fontId="24" fillId="0" borderId="17" xfId="0" applyFont="1" applyBorder="1" applyAlignment="1">
      <alignment horizontal="center"/>
    </xf>
    <xf numFmtId="1" fontId="3" fillId="0" borderId="10" xfId="0" applyNumberFormat="1" applyFont="1" applyFill="1" applyBorder="1" applyAlignment="1">
      <alignment horizontal="center" vertical="center"/>
    </xf>
    <xf numFmtId="164" fontId="22" fillId="0" borderId="10" xfId="44" applyNumberFormat="1" applyFont="1" applyFill="1" applyBorder="1" applyAlignment="1">
      <alignment horizontal="right" vertical="center"/>
    </xf>
    <xf numFmtId="164" fontId="22" fillId="0" borderId="10" xfId="44" applyNumberFormat="1" applyFont="1" applyFill="1" applyBorder="1" applyAlignment="1">
      <alignment/>
    </xf>
    <xf numFmtId="164" fontId="22" fillId="0" borderId="0" xfId="0" applyNumberFormat="1" applyFont="1" applyFill="1" applyBorder="1" applyAlignment="1">
      <alignment/>
    </xf>
    <xf numFmtId="164" fontId="22" fillId="0" borderId="0" xfId="44" applyNumberFormat="1" applyFont="1" applyBorder="1" applyAlignment="1">
      <alignment/>
    </xf>
    <xf numFmtId="164" fontId="35" fillId="0" borderId="0" xfId="0" applyNumberFormat="1" applyFont="1" applyBorder="1" applyAlignment="1">
      <alignment/>
    </xf>
    <xf numFmtId="0" fontId="26" fillId="0" borderId="0" xfId="0" applyFont="1" applyAlignment="1">
      <alignment horizontal="right"/>
    </xf>
    <xf numFmtId="0" fontId="26" fillId="0" borderId="0" xfId="0" applyFont="1" applyAlignment="1">
      <alignment/>
    </xf>
    <xf numFmtId="0" fontId="24" fillId="0" borderId="0" xfId="0" applyFont="1" applyAlignment="1">
      <alignment/>
    </xf>
    <xf numFmtId="0" fontId="24" fillId="0" borderId="0" xfId="0" applyFont="1" applyAlignment="1">
      <alignment horizontal="right"/>
    </xf>
    <xf numFmtId="0" fontId="24" fillId="0" borderId="0" xfId="0" applyFont="1" applyFill="1" applyAlignment="1">
      <alignment/>
    </xf>
    <xf numFmtId="0" fontId="26" fillId="26" borderId="10" xfId="0" applyFont="1" applyFill="1" applyBorder="1" applyAlignment="1">
      <alignment horizontal="center"/>
    </xf>
    <xf numFmtId="0" fontId="33" fillId="0" borderId="10" xfId="0" applyFont="1" applyFill="1" applyBorder="1" applyAlignment="1">
      <alignment wrapText="1"/>
    </xf>
    <xf numFmtId="164" fontId="24" fillId="0" borderId="10" xfId="0" applyNumberFormat="1" applyFont="1" applyFill="1" applyBorder="1" applyAlignment="1">
      <alignment horizontal="right" wrapText="1"/>
    </xf>
    <xf numFmtId="0" fontId="24" fillId="0" borderId="15" xfId="0" applyFont="1" applyBorder="1" applyAlignment="1">
      <alignment horizontal="center"/>
    </xf>
    <xf numFmtId="3" fontId="24" fillId="0" borderId="10" xfId="0" applyNumberFormat="1" applyFont="1" applyFill="1" applyBorder="1" applyAlignment="1">
      <alignment horizontal="center"/>
    </xf>
    <xf numFmtId="0" fontId="24" fillId="0" borderId="10" xfId="0" applyFont="1" applyBorder="1" applyAlignment="1">
      <alignment horizontal="center"/>
    </xf>
    <xf numFmtId="0" fontId="24" fillId="0" borderId="10" xfId="0" applyFont="1" applyFill="1" applyBorder="1" applyAlignment="1">
      <alignment horizontal="center"/>
    </xf>
    <xf numFmtId="0" fontId="34" fillId="0" borderId="10" xfId="0" applyFont="1" applyFill="1" applyBorder="1" applyAlignment="1">
      <alignment horizontal="left" vertical="center" wrapText="1"/>
    </xf>
    <xf numFmtId="0" fontId="22" fillId="27" borderId="10" xfId="0" applyFont="1" applyFill="1" applyBorder="1" applyAlignment="1">
      <alignment/>
    </xf>
    <xf numFmtId="0" fontId="24" fillId="27" borderId="10" xfId="0" applyFont="1" applyFill="1" applyBorder="1" applyAlignment="1">
      <alignment/>
    </xf>
    <xf numFmtId="0" fontId="21" fillId="0" borderId="10" xfId="0" applyFont="1" applyBorder="1" applyAlignment="1">
      <alignment horizontal="center"/>
    </xf>
    <xf numFmtId="0" fontId="36" fillId="0" borderId="0" xfId="0" applyFont="1" applyFill="1" applyBorder="1" applyAlignment="1">
      <alignment horizontal="center" vertical="center" wrapText="1"/>
    </xf>
    <xf numFmtId="0" fontId="22" fillId="28" borderId="10" xfId="0" applyFont="1" applyFill="1" applyBorder="1" applyAlignment="1">
      <alignment horizontal="left"/>
    </xf>
    <xf numFmtId="1" fontId="22" fillId="28" borderId="10" xfId="0" applyNumberFormat="1" applyFont="1" applyFill="1" applyBorder="1" applyAlignment="1">
      <alignment horizontal="left"/>
    </xf>
    <xf numFmtId="0" fontId="0" fillId="28" borderId="10" xfId="0" applyFont="1" applyFill="1" applyBorder="1" applyAlignment="1">
      <alignment vertical="center" wrapText="1"/>
    </xf>
    <xf numFmtId="0" fontId="22" fillId="0" borderId="0" xfId="0" applyFont="1" applyBorder="1" applyAlignment="1">
      <alignment horizontal="center" vertical="center"/>
    </xf>
    <xf numFmtId="0" fontId="23"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2" fillId="0" borderId="10" xfId="0" applyFont="1" applyBorder="1" applyAlignment="1">
      <alignment/>
    </xf>
    <xf numFmtId="0" fontId="24" fillId="24" borderId="10" xfId="0" applyFont="1" applyFill="1" applyBorder="1" applyAlignment="1">
      <alignment horizontal="center"/>
    </xf>
    <xf numFmtId="0" fontId="24" fillId="0" borderId="10" xfId="0" applyFont="1" applyBorder="1" applyAlignment="1">
      <alignment horizontal="center"/>
    </xf>
    <xf numFmtId="0" fontId="30" fillId="26" borderId="10" xfId="0" applyFont="1" applyFill="1" applyBorder="1" applyAlignment="1">
      <alignment horizontal="center" vertical="center" wrapText="1"/>
    </xf>
    <xf numFmtId="0" fontId="22" fillId="26" borderId="10" xfId="0" applyFont="1" applyFill="1" applyBorder="1" applyAlignment="1">
      <alignment/>
    </xf>
    <xf numFmtId="0" fontId="26" fillId="26" borderId="10" xfId="0" applyFont="1" applyFill="1" applyBorder="1" applyAlignment="1">
      <alignment horizontal="left" vertical="center" wrapText="1"/>
    </xf>
    <xf numFmtId="0" fontId="22" fillId="0" borderId="0" xfId="0" applyFont="1" applyAlignment="1">
      <alignment horizontal="left"/>
    </xf>
    <xf numFmtId="0" fontId="22" fillId="0" borderId="0" xfId="0" applyFont="1" applyAlignment="1">
      <alignment horizontal="center"/>
    </xf>
    <xf numFmtId="0" fontId="23" fillId="0" borderId="10" xfId="0" applyFont="1" applyFill="1" applyBorder="1" applyAlignment="1">
      <alignment vertical="center" wrapText="1"/>
    </xf>
    <xf numFmtId="0" fontId="24" fillId="26"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2" xfId="0" applyFont="1" applyFill="1" applyBorder="1" applyAlignment="1">
      <alignment horizontal="center" vertical="center" wrapText="1"/>
    </xf>
    <xf numFmtId="164" fontId="21" fillId="0" borderId="0" xfId="0" applyNumberFormat="1" applyFont="1" applyBorder="1" applyAlignment="1">
      <alignment horizontal="center" vertical="center" wrapText="1"/>
    </xf>
    <xf numFmtId="0" fontId="26" fillId="26" borderId="11" xfId="0" applyFont="1" applyFill="1" applyBorder="1" applyAlignment="1">
      <alignment horizontal="left" vertical="center"/>
    </xf>
    <xf numFmtId="0" fontId="26" fillId="26" borderId="12" xfId="0" applyFont="1" applyFill="1" applyBorder="1" applyAlignment="1">
      <alignment horizontal="left" vertical="center"/>
    </xf>
    <xf numFmtId="0" fontId="22" fillId="0" borderId="0" xfId="0" applyFont="1" applyBorder="1" applyAlignment="1">
      <alignment horizontal="center"/>
    </xf>
    <xf numFmtId="0" fontId="22" fillId="25" borderId="0" xfId="0" applyFont="1" applyFill="1" applyBorder="1" applyAlignment="1">
      <alignment horizontal="left"/>
    </xf>
    <xf numFmtId="0" fontId="28" fillId="0" borderId="0"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8" xfId="0" applyFont="1" applyBorder="1" applyAlignment="1">
      <alignment/>
    </xf>
    <xf numFmtId="0" fontId="23" fillId="0" borderId="12" xfId="0" applyFont="1" applyBorder="1" applyAlignment="1">
      <alignment/>
    </xf>
    <xf numFmtId="0" fontId="24" fillId="24" borderId="11" xfId="0" applyFont="1" applyFill="1" applyBorder="1" applyAlignment="1">
      <alignment horizontal="center"/>
    </xf>
    <xf numFmtId="0" fontId="24" fillId="0" borderId="12" xfId="0" applyFont="1" applyBorder="1" applyAlignment="1">
      <alignment horizontal="center"/>
    </xf>
    <xf numFmtId="0" fontId="27" fillId="26" borderId="10" xfId="0" applyFont="1" applyFill="1" applyBorder="1" applyAlignment="1">
      <alignment horizontal="center" vertical="center" wrapText="1"/>
    </xf>
    <xf numFmtId="0" fontId="23" fillId="0" borderId="10" xfId="0" applyFont="1" applyBorder="1" applyAlignment="1">
      <alignment/>
    </xf>
    <xf numFmtId="44" fontId="26" fillId="26" borderId="11" xfId="44" applyFont="1" applyFill="1" applyBorder="1" applyAlignment="1">
      <alignment horizontal="left" vertical="center"/>
    </xf>
    <xf numFmtId="44" fontId="26" fillId="26" borderId="12" xfId="44" applyFont="1" applyFill="1" applyBorder="1" applyAlignment="1">
      <alignment horizontal="left" vertical="center"/>
    </xf>
    <xf numFmtId="0" fontId="28" fillId="0" borderId="10" xfId="0" applyFont="1" applyFill="1" applyBorder="1" applyAlignment="1">
      <alignment horizontal="left" vertical="center" wrapText="1"/>
    </xf>
    <xf numFmtId="0" fontId="22" fillId="0" borderId="10" xfId="0" applyFont="1" applyBorder="1" applyAlignment="1">
      <alignment vertical="center" wrapText="1"/>
    </xf>
    <xf numFmtId="0" fontId="22" fillId="25" borderId="0" xfId="0" applyFont="1" applyFill="1" applyAlignment="1">
      <alignment horizontal="center"/>
    </xf>
    <xf numFmtId="0" fontId="24" fillId="26" borderId="11" xfId="0" applyFont="1" applyFill="1" applyBorder="1" applyAlignment="1">
      <alignment horizontal="center" vertical="center" wrapText="1"/>
    </xf>
    <xf numFmtId="0" fontId="24" fillId="26" borderId="18" xfId="0" applyFont="1" applyFill="1" applyBorder="1" applyAlignment="1">
      <alignment horizontal="center" vertical="center" wrapText="1"/>
    </xf>
    <xf numFmtId="0" fontId="24" fillId="26" borderId="12" xfId="0" applyFont="1" applyFill="1" applyBorder="1" applyAlignment="1">
      <alignment horizontal="center" vertical="center" wrapText="1"/>
    </xf>
    <xf numFmtId="0" fontId="26" fillId="26" borderId="11" xfId="0" applyFont="1" applyFill="1" applyBorder="1" applyAlignment="1">
      <alignment horizontal="left"/>
    </xf>
    <xf numFmtId="0" fontId="26" fillId="26" borderId="18" xfId="0" applyFont="1" applyFill="1" applyBorder="1" applyAlignment="1">
      <alignment horizontal="left"/>
    </xf>
    <xf numFmtId="0" fontId="26" fillId="26" borderId="12" xfId="0" applyFont="1" applyFill="1" applyBorder="1" applyAlignment="1">
      <alignment horizontal="left"/>
    </xf>
    <xf numFmtId="0" fontId="21" fillId="25" borderId="0" xfId="0" applyFont="1" applyFill="1" applyAlignment="1">
      <alignment horizontal="center"/>
    </xf>
    <xf numFmtId="0" fontId="21" fillId="0" borderId="0" xfId="0" applyFont="1" applyAlignment="1">
      <alignment horizontal="center"/>
    </xf>
    <xf numFmtId="0" fontId="23" fillId="0" borderId="12" xfId="0" applyFont="1" applyFill="1" applyBorder="1" applyAlignment="1">
      <alignment horizontal="left" vertical="center" wrapText="1"/>
    </xf>
    <xf numFmtId="0" fontId="24" fillId="26" borderId="19" xfId="0" applyFont="1" applyFill="1" applyBorder="1" applyAlignment="1">
      <alignment horizontal="center" vertical="center" wrapText="1"/>
    </xf>
    <xf numFmtId="0" fontId="0" fillId="24" borderId="10" xfId="0" applyFill="1" applyBorder="1" applyAlignment="1">
      <alignment horizont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n_definito"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36"/>
    <pageSetUpPr fitToPage="1"/>
  </sheetPr>
  <dimension ref="A1:F14"/>
  <sheetViews>
    <sheetView tabSelected="1" workbookViewId="0" topLeftCell="A1">
      <selection activeCell="I24" sqref="I24"/>
    </sheetView>
  </sheetViews>
  <sheetFormatPr defaultColWidth="9.140625" defaultRowHeight="12.75"/>
  <cols>
    <col min="1" max="1" width="9.140625" style="211" customWidth="1"/>
    <col min="2" max="2" width="46.00390625" style="211" customWidth="1"/>
    <col min="3" max="3" width="21.140625" style="211" customWidth="1"/>
    <col min="4" max="16384" width="9.140625" style="211" customWidth="1"/>
  </cols>
  <sheetData>
    <row r="1" spans="1:2" ht="15.75">
      <c r="A1" s="209"/>
      <c r="B1" s="210" t="s">
        <v>50</v>
      </c>
    </row>
    <row r="2" spans="1:2" ht="15.75">
      <c r="A2" s="212">
        <v>1</v>
      </c>
      <c r="B2" s="211" t="s">
        <v>49</v>
      </c>
    </row>
    <row r="3" spans="1:2" ht="15.75">
      <c r="A3" s="212">
        <v>2</v>
      </c>
      <c r="B3" s="211" t="s">
        <v>11</v>
      </c>
    </row>
    <row r="4" spans="1:2" ht="15.75">
      <c r="A4" s="212">
        <v>3</v>
      </c>
      <c r="B4" s="211" t="s">
        <v>41</v>
      </c>
    </row>
    <row r="5" spans="1:6" ht="15.75">
      <c r="A5" s="212">
        <v>4</v>
      </c>
      <c r="B5" s="211" t="s">
        <v>42</v>
      </c>
      <c r="E5" s="213"/>
      <c r="F5" s="213"/>
    </row>
    <row r="6" spans="1:6" ht="15.75">
      <c r="A6" s="212">
        <v>5</v>
      </c>
      <c r="B6" s="211" t="s">
        <v>43</v>
      </c>
      <c r="E6" s="213"/>
      <c r="F6" s="213"/>
    </row>
    <row r="7" spans="1:2" ht="15.75">
      <c r="A7" s="212">
        <v>6</v>
      </c>
      <c r="B7" s="211" t="s">
        <v>44</v>
      </c>
    </row>
    <row r="8" spans="1:2" ht="15.75">
      <c r="A8" s="212">
        <v>7</v>
      </c>
      <c r="B8" s="211" t="s">
        <v>12</v>
      </c>
    </row>
    <row r="9" spans="1:2" ht="15.75">
      <c r="A9" s="212">
        <v>8</v>
      </c>
      <c r="B9" s="211" t="s">
        <v>47</v>
      </c>
    </row>
    <row r="10" spans="1:2" ht="15.75">
      <c r="A10" s="212">
        <v>9</v>
      </c>
      <c r="B10" s="211" t="s">
        <v>13</v>
      </c>
    </row>
    <row r="11" spans="1:2" ht="15.75">
      <c r="A11" s="212">
        <v>10</v>
      </c>
      <c r="B11" s="211" t="s">
        <v>48</v>
      </c>
    </row>
    <row r="12" spans="1:2" ht="15.75">
      <c r="A12" s="212">
        <v>11</v>
      </c>
      <c r="B12" s="211" t="s">
        <v>45</v>
      </c>
    </row>
    <row r="13" spans="1:2" ht="15.75">
      <c r="A13" s="212">
        <v>12</v>
      </c>
      <c r="B13" s="211" t="s">
        <v>14</v>
      </c>
    </row>
    <row r="14" spans="1:2" ht="15.75">
      <c r="A14" s="212">
        <v>13</v>
      </c>
      <c r="B14" s="211" t="s">
        <v>46</v>
      </c>
    </row>
  </sheetData>
  <printOptions/>
  <pageMargins left="0.75" right="0.75" top="1" bottom="1" header="0.5" footer="0.5"/>
  <pageSetup fitToHeight="1"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sheetPr codeName="Foglio11">
    <tabColor indexed="27"/>
    <pageSetUpPr fitToPage="1"/>
  </sheetPr>
  <dimension ref="A1:H23"/>
  <sheetViews>
    <sheetView workbookViewId="0" topLeftCell="A1">
      <selection activeCell="A5" sqref="A5:A9"/>
    </sheetView>
  </sheetViews>
  <sheetFormatPr defaultColWidth="9.140625" defaultRowHeight="12.75"/>
  <cols>
    <col min="1" max="1" width="53.28125" style="4" customWidth="1"/>
    <col min="2" max="2" width="17.421875" style="4" customWidth="1"/>
    <col min="3" max="4" width="7.7109375" style="4" customWidth="1"/>
    <col min="5" max="5" width="9.140625" style="4" hidden="1" customWidth="1"/>
    <col min="6" max="6" width="19.140625" style="4" bestFit="1" customWidth="1"/>
    <col min="7" max="16384" width="9.140625" style="4" customWidth="1"/>
  </cols>
  <sheetData>
    <row r="1" spans="1:8" ht="31.5" customHeight="1">
      <c r="A1" s="251" t="s">
        <v>10</v>
      </c>
      <c r="B1" s="252"/>
      <c r="C1" s="252"/>
      <c r="D1" s="272"/>
      <c r="F1" s="270"/>
      <c r="G1" s="270"/>
      <c r="H1" s="270"/>
    </row>
    <row r="2" spans="1:7" ht="102.75" customHeight="1">
      <c r="A2" s="264" t="s">
        <v>8</v>
      </c>
      <c r="B2" s="265"/>
      <c r="C2" s="265"/>
      <c r="D2" s="266"/>
      <c r="E2" s="60"/>
      <c r="F2" s="271"/>
      <c r="G2" s="271"/>
    </row>
    <row r="3" spans="1:4" ht="18" customHeight="1">
      <c r="A3" s="88" t="s">
        <v>58</v>
      </c>
      <c r="B3" s="17" t="s">
        <v>60</v>
      </c>
      <c r="C3" s="17" t="s">
        <v>30</v>
      </c>
      <c r="D3" s="17" t="s">
        <v>31</v>
      </c>
    </row>
    <row r="4" spans="1:4" ht="18" customHeight="1">
      <c r="A4" s="175" t="s">
        <v>16</v>
      </c>
      <c r="B4" s="17"/>
      <c r="C4" s="17"/>
      <c r="D4" s="17"/>
    </row>
    <row r="5" spans="1:4" ht="18" customHeight="1">
      <c r="A5" s="226"/>
      <c r="B5" s="2">
        <v>1</v>
      </c>
      <c r="C5" s="2">
        <v>1</v>
      </c>
      <c r="D5" s="2"/>
    </row>
    <row r="6" spans="1:4" ht="18" customHeight="1">
      <c r="A6" s="226"/>
      <c r="B6" s="2">
        <v>1</v>
      </c>
      <c r="C6" s="2"/>
      <c r="D6" s="2">
        <v>1</v>
      </c>
    </row>
    <row r="7" spans="1:4" ht="18" customHeight="1">
      <c r="A7" s="226"/>
      <c r="B7" s="2">
        <v>1</v>
      </c>
      <c r="C7" s="2"/>
      <c r="D7" s="2">
        <v>1</v>
      </c>
    </row>
    <row r="8" spans="1:4" ht="18" customHeight="1">
      <c r="A8" s="226"/>
      <c r="B8" s="2">
        <v>1</v>
      </c>
      <c r="C8" s="2">
        <v>1</v>
      </c>
      <c r="D8" s="2"/>
    </row>
    <row r="9" spans="1:4" ht="18" customHeight="1">
      <c r="A9" s="226"/>
      <c r="B9" s="2">
        <v>1</v>
      </c>
      <c r="C9" s="2"/>
      <c r="D9" s="2">
        <v>1</v>
      </c>
    </row>
    <row r="10" spans="1:4" ht="18" customHeight="1">
      <c r="A10" s="121" t="s">
        <v>34</v>
      </c>
      <c r="B10" s="76">
        <v>5</v>
      </c>
      <c r="C10" s="76">
        <v>2</v>
      </c>
      <c r="D10" s="76">
        <v>3</v>
      </c>
    </row>
    <row r="11" spans="1:4" ht="18" customHeight="1">
      <c r="A11" s="72" t="s">
        <v>51</v>
      </c>
      <c r="B11" s="61">
        <f>SUM(B5:B9)</f>
        <v>5</v>
      </c>
      <c r="C11" s="61">
        <f>SUM(C5:C9)</f>
        <v>2</v>
      </c>
      <c r="D11" s="61">
        <f>SUM(D5:D9)</f>
        <v>3</v>
      </c>
    </row>
    <row r="12" spans="1:4" ht="18.75" customHeight="1">
      <c r="A12" s="15"/>
      <c r="B12" s="15"/>
      <c r="C12" s="15"/>
      <c r="D12" s="15"/>
    </row>
    <row r="13" spans="1:4" ht="18.75" customHeight="1">
      <c r="A13" s="15"/>
      <c r="B13" s="15"/>
      <c r="C13" s="15"/>
      <c r="D13" s="15"/>
    </row>
    <row r="14" spans="1:4" ht="18.75" customHeight="1">
      <c r="A14" s="15"/>
      <c r="B14" s="15"/>
      <c r="C14" s="15"/>
      <c r="D14" s="15"/>
    </row>
    <row r="15" spans="1:4" ht="18.75" customHeight="1">
      <c r="A15" s="15"/>
      <c r="B15" s="15"/>
      <c r="C15" s="15"/>
      <c r="D15" s="15"/>
    </row>
    <row r="16" spans="1:4" ht="18.75" customHeight="1">
      <c r="A16" s="15"/>
      <c r="B16" s="15"/>
      <c r="C16" s="15"/>
      <c r="D16" s="15"/>
    </row>
    <row r="17" spans="1:4" ht="18.75" customHeight="1">
      <c r="A17" s="15"/>
      <c r="B17" s="15"/>
      <c r="C17" s="15"/>
      <c r="D17" s="15"/>
    </row>
    <row r="18" spans="1:4" ht="18.75" customHeight="1">
      <c r="A18" s="15"/>
      <c r="B18" s="15"/>
      <c r="C18" s="15"/>
      <c r="D18" s="15"/>
    </row>
    <row r="19" spans="1:4" ht="18.75" customHeight="1">
      <c r="A19" s="15"/>
      <c r="B19" s="15"/>
      <c r="C19" s="15"/>
      <c r="D19" s="15"/>
    </row>
    <row r="20" spans="1:4" ht="18.75" customHeight="1">
      <c r="A20" s="15"/>
      <c r="B20" s="15"/>
      <c r="C20" s="15"/>
      <c r="D20" s="15"/>
    </row>
    <row r="21" spans="1:4" ht="18.75" customHeight="1">
      <c r="A21" s="15"/>
      <c r="B21" s="15"/>
      <c r="C21" s="15"/>
      <c r="D21" s="15"/>
    </row>
    <row r="22" spans="1:5" ht="18.75" customHeight="1">
      <c r="A22" s="15"/>
      <c r="B22" s="15"/>
      <c r="C22" s="15"/>
      <c r="D22" s="15"/>
      <c r="E22" s="15"/>
    </row>
    <row r="23" spans="1:5" ht="12.75">
      <c r="A23" s="15"/>
      <c r="B23" s="15"/>
      <c r="C23" s="15"/>
      <c r="D23" s="15"/>
      <c r="E23" s="15"/>
    </row>
  </sheetData>
  <mergeCells count="4">
    <mergeCell ref="A2:D2"/>
    <mergeCell ref="F1:H1"/>
    <mergeCell ref="F2:G2"/>
    <mergeCell ref="A1:D1"/>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oglio12">
    <tabColor indexed="57"/>
  </sheetPr>
  <dimension ref="A1:J115"/>
  <sheetViews>
    <sheetView workbookViewId="0" topLeftCell="A106">
      <selection activeCell="A89" sqref="A89:A113"/>
    </sheetView>
  </sheetViews>
  <sheetFormatPr defaultColWidth="8.8515625" defaultRowHeight="12.75"/>
  <cols>
    <col min="1" max="1" width="41.140625" style="4" customWidth="1"/>
    <col min="2" max="2" width="15.7109375" style="4" customWidth="1"/>
    <col min="3" max="4" width="7.7109375" style="4" customWidth="1"/>
    <col min="5" max="5" width="11.421875" style="4" customWidth="1"/>
    <col min="6" max="7" width="12.00390625" style="4" customWidth="1"/>
    <col min="8" max="8" width="16.421875" style="4" customWidth="1"/>
    <col min="9" max="9" width="23.28125" style="134" customWidth="1"/>
    <col min="10" max="10" width="0.2890625" style="4" customWidth="1"/>
    <col min="11" max="16384" width="8.8515625" style="4" customWidth="1"/>
  </cols>
  <sheetData>
    <row r="1" spans="1:10" ht="30" customHeight="1">
      <c r="A1" s="230" t="s">
        <v>57</v>
      </c>
      <c r="B1" s="230"/>
      <c r="C1" s="230"/>
      <c r="D1" s="230"/>
      <c r="E1" s="230"/>
      <c r="F1" s="230"/>
      <c r="G1" s="230"/>
      <c r="H1" s="230"/>
      <c r="I1" s="230"/>
      <c r="J1" s="221"/>
    </row>
    <row r="2" spans="1:10" ht="73.5" customHeight="1">
      <c r="A2" s="241" t="s">
        <v>128</v>
      </c>
      <c r="B2" s="241"/>
      <c r="C2" s="241"/>
      <c r="D2" s="241"/>
      <c r="E2" s="241"/>
      <c r="F2" s="241"/>
      <c r="G2" s="241"/>
      <c r="H2" s="241"/>
      <c r="I2" s="241"/>
      <c r="J2" s="241"/>
    </row>
    <row r="3" spans="1:10" ht="30.75" customHeight="1">
      <c r="A3" s="17" t="s">
        <v>58</v>
      </c>
      <c r="B3" s="17" t="s">
        <v>60</v>
      </c>
      <c r="C3" s="3" t="s">
        <v>30</v>
      </c>
      <c r="D3" s="3" t="s">
        <v>31</v>
      </c>
      <c r="E3" s="3" t="s">
        <v>98</v>
      </c>
      <c r="F3" s="3" t="s">
        <v>70</v>
      </c>
      <c r="G3" s="3" t="s">
        <v>59</v>
      </c>
      <c r="H3" s="3" t="s">
        <v>68</v>
      </c>
      <c r="I3" s="131" t="s">
        <v>69</v>
      </c>
      <c r="J3" s="222"/>
    </row>
    <row r="4" spans="1:10" ht="15" customHeight="1">
      <c r="A4" s="66" t="s">
        <v>15</v>
      </c>
      <c r="B4" s="16"/>
      <c r="C4" s="90"/>
      <c r="D4" s="90"/>
      <c r="E4" s="90"/>
      <c r="F4" s="90"/>
      <c r="G4" s="91"/>
      <c r="H4" s="90"/>
      <c r="I4" s="158"/>
      <c r="J4" s="222"/>
    </row>
    <row r="5" spans="1:10" ht="15" customHeight="1">
      <c r="A5" s="227"/>
      <c r="B5" s="48">
        <v>1</v>
      </c>
      <c r="C5" s="48"/>
      <c r="D5" s="48">
        <v>1</v>
      </c>
      <c r="E5" s="48">
        <v>1</v>
      </c>
      <c r="F5" s="48"/>
      <c r="G5" s="48">
        <v>1910</v>
      </c>
      <c r="H5" s="2">
        <v>365</v>
      </c>
      <c r="I5" s="145">
        <v>47.5</v>
      </c>
      <c r="J5" s="5"/>
    </row>
    <row r="6" spans="1:10" ht="15" customHeight="1">
      <c r="A6" s="227"/>
      <c r="B6" s="48">
        <v>1</v>
      </c>
      <c r="C6" s="48"/>
      <c r="D6" s="48">
        <v>1</v>
      </c>
      <c r="E6" s="48">
        <v>1</v>
      </c>
      <c r="F6" s="48"/>
      <c r="G6" s="48">
        <v>1926</v>
      </c>
      <c r="H6" s="2">
        <v>331</v>
      </c>
      <c r="I6" s="145">
        <v>47.5</v>
      </c>
      <c r="J6" s="5"/>
    </row>
    <row r="7" spans="1:10" ht="15" customHeight="1">
      <c r="A7" s="227"/>
      <c r="B7" s="48">
        <v>1</v>
      </c>
      <c r="C7" s="48">
        <v>1</v>
      </c>
      <c r="D7" s="48"/>
      <c r="E7" s="48">
        <v>1</v>
      </c>
      <c r="F7" s="48"/>
      <c r="G7" s="48">
        <v>1943</v>
      </c>
      <c r="H7" s="2">
        <v>19</v>
      </c>
      <c r="I7" s="145">
        <v>47.5</v>
      </c>
      <c r="J7" s="5"/>
    </row>
    <row r="8" spans="1:10" ht="15" customHeight="1">
      <c r="A8" s="227"/>
      <c r="B8" s="48">
        <v>1</v>
      </c>
      <c r="C8" s="48"/>
      <c r="D8" s="48">
        <v>1</v>
      </c>
      <c r="E8" s="48">
        <v>1</v>
      </c>
      <c r="F8" s="48"/>
      <c r="G8" s="48">
        <v>1927</v>
      </c>
      <c r="H8" s="2">
        <v>339</v>
      </c>
      <c r="I8" s="145">
        <v>47.5</v>
      </c>
      <c r="J8" s="5"/>
    </row>
    <row r="9" spans="1:10" ht="15" customHeight="1">
      <c r="A9" s="227"/>
      <c r="B9" s="48">
        <v>1</v>
      </c>
      <c r="C9" s="48"/>
      <c r="D9" s="48">
        <v>1</v>
      </c>
      <c r="E9" s="48">
        <v>1</v>
      </c>
      <c r="F9" s="48"/>
      <c r="G9" s="48">
        <v>1923</v>
      </c>
      <c r="H9" s="2">
        <v>365</v>
      </c>
      <c r="I9" s="145">
        <v>47.5</v>
      </c>
      <c r="J9" s="5"/>
    </row>
    <row r="10" spans="1:10" ht="15" customHeight="1">
      <c r="A10" s="227"/>
      <c r="B10" s="48">
        <v>1</v>
      </c>
      <c r="C10" s="48"/>
      <c r="D10" s="48">
        <v>1</v>
      </c>
      <c r="E10" s="48">
        <v>1</v>
      </c>
      <c r="F10" s="48"/>
      <c r="G10" s="48">
        <v>1934</v>
      </c>
      <c r="H10" s="2">
        <v>260</v>
      </c>
      <c r="I10" s="145">
        <v>47.5</v>
      </c>
      <c r="J10" s="5"/>
    </row>
    <row r="11" spans="1:10" ht="15" customHeight="1">
      <c r="A11" s="227"/>
      <c r="B11" s="48">
        <v>1</v>
      </c>
      <c r="C11" s="48"/>
      <c r="D11" s="48">
        <v>1</v>
      </c>
      <c r="E11" s="48">
        <v>1</v>
      </c>
      <c r="F11" s="48"/>
      <c r="G11" s="48">
        <v>1913</v>
      </c>
      <c r="H11" s="2">
        <v>365</v>
      </c>
      <c r="I11" s="145">
        <v>47.5</v>
      </c>
      <c r="J11" s="5"/>
    </row>
    <row r="12" spans="1:10" ht="15" customHeight="1">
      <c r="A12" s="227"/>
      <c r="B12" s="48">
        <v>1</v>
      </c>
      <c r="C12" s="48">
        <v>1</v>
      </c>
      <c r="D12" s="48"/>
      <c r="E12" s="48">
        <v>1</v>
      </c>
      <c r="F12" s="48"/>
      <c r="G12" s="48">
        <v>1915</v>
      </c>
      <c r="H12" s="2">
        <v>1</v>
      </c>
      <c r="I12" s="145">
        <v>47.5</v>
      </c>
      <c r="J12" s="5"/>
    </row>
    <row r="13" spans="1:10" ht="15" customHeight="1">
      <c r="A13" s="227"/>
      <c r="B13" s="48">
        <v>1</v>
      </c>
      <c r="C13" s="48">
        <v>1</v>
      </c>
      <c r="D13" s="48"/>
      <c r="E13" s="48">
        <v>1</v>
      </c>
      <c r="F13" s="48"/>
      <c r="G13" s="48">
        <v>1922</v>
      </c>
      <c r="H13" s="2">
        <v>62</v>
      </c>
      <c r="I13" s="145">
        <v>47.5</v>
      </c>
      <c r="J13" s="5"/>
    </row>
    <row r="14" spans="1:10" ht="15" customHeight="1">
      <c r="A14" s="227"/>
      <c r="B14" s="48">
        <v>1</v>
      </c>
      <c r="C14" s="48"/>
      <c r="D14" s="48">
        <v>1</v>
      </c>
      <c r="E14" s="48">
        <v>1</v>
      </c>
      <c r="F14" s="48"/>
      <c r="G14" s="48">
        <v>1925</v>
      </c>
      <c r="H14" s="2">
        <v>312</v>
      </c>
      <c r="I14" s="145">
        <v>47.5</v>
      </c>
      <c r="J14" s="5"/>
    </row>
    <row r="15" spans="1:10" ht="15" customHeight="1">
      <c r="A15" s="227"/>
      <c r="B15" s="48">
        <v>1</v>
      </c>
      <c r="C15" s="48"/>
      <c r="D15" s="48">
        <v>1</v>
      </c>
      <c r="E15" s="48">
        <v>1</v>
      </c>
      <c r="F15" s="48"/>
      <c r="G15" s="48">
        <v>1933</v>
      </c>
      <c r="H15" s="2">
        <v>365</v>
      </c>
      <c r="I15" s="145">
        <v>47.5</v>
      </c>
      <c r="J15" s="5"/>
    </row>
    <row r="16" spans="1:10" ht="15" customHeight="1">
      <c r="A16" s="227"/>
      <c r="B16" s="48">
        <v>1</v>
      </c>
      <c r="C16" s="48">
        <v>1</v>
      </c>
      <c r="D16" s="48"/>
      <c r="E16" s="48">
        <v>1</v>
      </c>
      <c r="F16" s="48"/>
      <c r="G16" s="48">
        <v>1922</v>
      </c>
      <c r="H16" s="2">
        <v>365</v>
      </c>
      <c r="I16" s="145">
        <v>47.5</v>
      </c>
      <c r="J16" s="5"/>
    </row>
    <row r="17" spans="1:10" s="13" customFormat="1" ht="15" customHeight="1">
      <c r="A17" s="63" t="s">
        <v>33</v>
      </c>
      <c r="B17" s="92">
        <f>SUM(B5:B16)</f>
        <v>12</v>
      </c>
      <c r="C17" s="92">
        <f>SUM(C5:C16)</f>
        <v>4</v>
      </c>
      <c r="D17" s="92">
        <f>SUM(D5:D16)</f>
        <v>8</v>
      </c>
      <c r="E17" s="92">
        <f>SUM(E5:E16)</f>
        <v>12</v>
      </c>
      <c r="F17" s="92"/>
      <c r="G17" s="92"/>
      <c r="H17" s="62"/>
      <c r="I17" s="146"/>
      <c r="J17" s="223"/>
    </row>
    <row r="18" spans="1:10" s="13" customFormat="1" ht="15" customHeight="1">
      <c r="A18" s="66" t="s">
        <v>16</v>
      </c>
      <c r="B18" s="18"/>
      <c r="C18" s="94"/>
      <c r="D18" s="94"/>
      <c r="E18" s="94"/>
      <c r="F18" s="94"/>
      <c r="G18" s="94"/>
      <c r="H18" s="17"/>
      <c r="I18" s="150"/>
      <c r="J18" s="223"/>
    </row>
    <row r="19" spans="1:10" ht="15" customHeight="1">
      <c r="A19" s="227"/>
      <c r="B19" s="2">
        <v>1</v>
      </c>
      <c r="C19" s="2"/>
      <c r="D19" s="48">
        <v>1</v>
      </c>
      <c r="E19" s="48">
        <v>1</v>
      </c>
      <c r="F19" s="48"/>
      <c r="G19" s="2">
        <v>1930</v>
      </c>
      <c r="H19" s="2">
        <v>365</v>
      </c>
      <c r="I19" s="145">
        <v>47.5</v>
      </c>
      <c r="J19" s="5"/>
    </row>
    <row r="20" spans="1:10" ht="15" customHeight="1">
      <c r="A20" s="227"/>
      <c r="B20" s="2">
        <v>1</v>
      </c>
      <c r="C20" s="2"/>
      <c r="D20" s="48">
        <v>1</v>
      </c>
      <c r="E20" s="48">
        <v>1</v>
      </c>
      <c r="F20" s="48"/>
      <c r="G20" s="2">
        <v>1939</v>
      </c>
      <c r="H20" s="2">
        <v>8</v>
      </c>
      <c r="I20" s="145">
        <v>47.5</v>
      </c>
      <c r="J20" s="5"/>
    </row>
    <row r="21" spans="1:10" ht="15" customHeight="1">
      <c r="A21" s="227"/>
      <c r="B21" s="2">
        <v>1</v>
      </c>
      <c r="C21" s="2"/>
      <c r="D21" s="48">
        <v>1</v>
      </c>
      <c r="E21" s="48">
        <v>1</v>
      </c>
      <c r="F21" s="48"/>
      <c r="G21" s="2">
        <v>1924</v>
      </c>
      <c r="H21" s="2">
        <v>365</v>
      </c>
      <c r="I21" s="145">
        <v>47.5</v>
      </c>
      <c r="J21" s="5"/>
    </row>
    <row r="22" spans="1:10" ht="15" customHeight="1">
      <c r="A22" s="227"/>
      <c r="B22" s="2">
        <v>1</v>
      </c>
      <c r="C22" s="2">
        <v>1</v>
      </c>
      <c r="D22" s="48"/>
      <c r="E22" s="48">
        <v>1</v>
      </c>
      <c r="F22" s="48"/>
      <c r="G22" s="2">
        <v>1943</v>
      </c>
      <c r="H22" s="2">
        <v>148</v>
      </c>
      <c r="I22" s="145">
        <v>47.5</v>
      </c>
      <c r="J22" s="5"/>
    </row>
    <row r="23" spans="1:10" ht="15" customHeight="1">
      <c r="A23" s="227"/>
      <c r="B23" s="2">
        <v>1</v>
      </c>
      <c r="C23" s="2"/>
      <c r="D23" s="48">
        <v>1</v>
      </c>
      <c r="E23" s="48">
        <v>1</v>
      </c>
      <c r="F23" s="48"/>
      <c r="G23" s="2">
        <v>1916</v>
      </c>
      <c r="H23" s="2">
        <v>365</v>
      </c>
      <c r="I23" s="145">
        <v>47.5</v>
      </c>
      <c r="J23" s="5"/>
    </row>
    <row r="24" spans="1:10" ht="15" customHeight="1">
      <c r="A24" s="227"/>
      <c r="B24" s="2">
        <v>1</v>
      </c>
      <c r="C24" s="2">
        <v>1</v>
      </c>
      <c r="D24" s="48"/>
      <c r="E24" s="48">
        <v>1</v>
      </c>
      <c r="F24" s="48"/>
      <c r="G24" s="2">
        <v>1930</v>
      </c>
      <c r="H24" s="2">
        <v>84</v>
      </c>
      <c r="I24" s="145">
        <v>47.5</v>
      </c>
      <c r="J24" s="5"/>
    </row>
    <row r="25" spans="1:10" ht="15" customHeight="1">
      <c r="A25" s="227"/>
      <c r="B25" s="2">
        <v>1</v>
      </c>
      <c r="C25" s="2">
        <v>1</v>
      </c>
      <c r="D25" s="48"/>
      <c r="E25" s="48">
        <v>1</v>
      </c>
      <c r="F25" s="48"/>
      <c r="G25" s="2">
        <v>1920</v>
      </c>
      <c r="H25" s="2">
        <v>340</v>
      </c>
      <c r="I25" s="145">
        <v>47.5</v>
      </c>
      <c r="J25" s="5"/>
    </row>
    <row r="26" spans="1:10" ht="15" customHeight="1">
      <c r="A26" s="227"/>
      <c r="B26" s="2">
        <v>1</v>
      </c>
      <c r="C26" s="2"/>
      <c r="D26" s="48">
        <v>1</v>
      </c>
      <c r="E26" s="48">
        <v>1</v>
      </c>
      <c r="F26" s="48"/>
      <c r="G26" s="2">
        <v>1916</v>
      </c>
      <c r="H26" s="2">
        <v>365</v>
      </c>
      <c r="I26" s="145">
        <v>47.5</v>
      </c>
      <c r="J26" s="5"/>
    </row>
    <row r="27" spans="1:10" ht="15" customHeight="1">
      <c r="A27" s="227"/>
      <c r="B27" s="2">
        <v>1</v>
      </c>
      <c r="C27" s="2"/>
      <c r="D27" s="48">
        <v>1</v>
      </c>
      <c r="E27" s="48">
        <v>1</v>
      </c>
      <c r="F27" s="48"/>
      <c r="G27" s="2">
        <v>1928</v>
      </c>
      <c r="H27" s="2">
        <v>365</v>
      </c>
      <c r="I27" s="145">
        <v>47.5</v>
      </c>
      <c r="J27" s="5"/>
    </row>
    <row r="28" spans="1:10" ht="15" customHeight="1">
      <c r="A28" s="227"/>
      <c r="B28" s="2">
        <v>1</v>
      </c>
      <c r="C28" s="2"/>
      <c r="D28" s="48">
        <v>1</v>
      </c>
      <c r="E28" s="48">
        <v>1</v>
      </c>
      <c r="F28" s="48"/>
      <c r="G28" s="2">
        <v>1920</v>
      </c>
      <c r="H28" s="2">
        <v>365</v>
      </c>
      <c r="I28" s="145">
        <v>47.5</v>
      </c>
      <c r="J28" s="5"/>
    </row>
    <row r="29" spans="1:10" ht="15" customHeight="1">
      <c r="A29" s="227"/>
      <c r="B29" s="2">
        <v>1</v>
      </c>
      <c r="C29" s="2"/>
      <c r="D29" s="48">
        <v>1</v>
      </c>
      <c r="E29" s="48">
        <v>1</v>
      </c>
      <c r="F29" s="48"/>
      <c r="G29" s="2">
        <v>1915</v>
      </c>
      <c r="H29" s="2">
        <v>30</v>
      </c>
      <c r="I29" s="145">
        <v>47.5</v>
      </c>
      <c r="J29" s="5"/>
    </row>
    <row r="30" spans="1:10" ht="15" customHeight="1">
      <c r="A30" s="227"/>
      <c r="B30" s="2">
        <v>1</v>
      </c>
      <c r="C30" s="2"/>
      <c r="D30" s="48">
        <v>1</v>
      </c>
      <c r="E30" s="48">
        <v>1</v>
      </c>
      <c r="F30" s="48"/>
      <c r="G30" s="2">
        <v>1914</v>
      </c>
      <c r="H30" s="2">
        <v>365</v>
      </c>
      <c r="I30" s="145">
        <v>47.5</v>
      </c>
      <c r="J30" s="5"/>
    </row>
    <row r="31" spans="1:10" ht="15" customHeight="1">
      <c r="A31" s="227"/>
      <c r="B31" s="2">
        <v>1</v>
      </c>
      <c r="C31" s="2"/>
      <c r="D31" s="48">
        <v>1</v>
      </c>
      <c r="E31" s="48">
        <v>1</v>
      </c>
      <c r="F31" s="48"/>
      <c r="G31" s="2">
        <v>1907</v>
      </c>
      <c r="H31" s="2">
        <v>365</v>
      </c>
      <c r="I31" s="145">
        <v>47.5</v>
      </c>
      <c r="J31" s="5"/>
    </row>
    <row r="32" spans="1:10" ht="15" customHeight="1">
      <c r="A32" s="227"/>
      <c r="B32" s="2">
        <v>1</v>
      </c>
      <c r="C32" s="2"/>
      <c r="D32" s="48">
        <v>1</v>
      </c>
      <c r="E32" s="48">
        <v>1</v>
      </c>
      <c r="F32" s="48"/>
      <c r="G32" s="2">
        <v>1916</v>
      </c>
      <c r="H32" s="2">
        <v>67</v>
      </c>
      <c r="I32" s="145">
        <v>47.5</v>
      </c>
      <c r="J32" s="5"/>
    </row>
    <row r="33" spans="1:10" ht="15" customHeight="1">
      <c r="A33" s="227"/>
      <c r="B33" s="2">
        <v>1</v>
      </c>
      <c r="C33" s="2">
        <v>1</v>
      </c>
      <c r="D33" s="48"/>
      <c r="E33" s="48">
        <v>1</v>
      </c>
      <c r="F33" s="48"/>
      <c r="G33" s="2">
        <v>1933</v>
      </c>
      <c r="H33" s="2">
        <v>37</v>
      </c>
      <c r="I33" s="145">
        <v>47.5</v>
      </c>
      <c r="J33" s="5"/>
    </row>
    <row r="34" spans="1:10" ht="15" customHeight="1">
      <c r="A34" s="227"/>
      <c r="B34" s="2">
        <v>1</v>
      </c>
      <c r="C34" s="2"/>
      <c r="D34" s="48">
        <v>1</v>
      </c>
      <c r="E34" s="48">
        <v>1</v>
      </c>
      <c r="F34" s="48"/>
      <c r="G34" s="2">
        <v>1936</v>
      </c>
      <c r="H34" s="2">
        <v>365</v>
      </c>
      <c r="I34" s="145">
        <v>47.5</v>
      </c>
      <c r="J34" s="5"/>
    </row>
    <row r="35" spans="1:10" ht="15" customHeight="1">
      <c r="A35" s="227"/>
      <c r="B35" s="2">
        <v>1</v>
      </c>
      <c r="C35" s="2">
        <v>1</v>
      </c>
      <c r="D35" s="48"/>
      <c r="E35" s="48">
        <v>1</v>
      </c>
      <c r="F35" s="48"/>
      <c r="G35" s="2">
        <v>1938</v>
      </c>
      <c r="H35" s="2">
        <v>365</v>
      </c>
      <c r="I35" s="145">
        <v>47.5</v>
      </c>
      <c r="J35" s="5"/>
    </row>
    <row r="36" spans="1:10" ht="15" customHeight="1">
      <c r="A36" s="227"/>
      <c r="B36" s="2">
        <v>1</v>
      </c>
      <c r="C36" s="2">
        <v>1</v>
      </c>
      <c r="D36" s="48"/>
      <c r="E36" s="48">
        <v>1</v>
      </c>
      <c r="F36" s="48"/>
      <c r="G36" s="2">
        <v>1918</v>
      </c>
      <c r="H36" s="2">
        <v>189</v>
      </c>
      <c r="I36" s="145">
        <v>47.5</v>
      </c>
      <c r="J36" s="5"/>
    </row>
    <row r="37" spans="1:10" ht="15" customHeight="1">
      <c r="A37" s="227"/>
      <c r="B37" s="2">
        <v>1</v>
      </c>
      <c r="C37" s="2"/>
      <c r="D37" s="48">
        <v>1</v>
      </c>
      <c r="E37" s="48">
        <v>1</v>
      </c>
      <c r="F37" s="48"/>
      <c r="G37" s="2">
        <v>1915</v>
      </c>
      <c r="H37" s="2">
        <v>365</v>
      </c>
      <c r="I37" s="145">
        <v>47.5</v>
      </c>
      <c r="J37" s="5"/>
    </row>
    <row r="38" spans="1:10" ht="15" customHeight="1">
      <c r="A38" s="227"/>
      <c r="B38" s="2">
        <v>1</v>
      </c>
      <c r="C38" s="2"/>
      <c r="D38" s="48">
        <v>1</v>
      </c>
      <c r="E38" s="48">
        <v>1</v>
      </c>
      <c r="F38" s="48"/>
      <c r="G38" s="2">
        <v>1925</v>
      </c>
      <c r="H38" s="2">
        <v>365</v>
      </c>
      <c r="I38" s="145">
        <v>47.5</v>
      </c>
      <c r="J38" s="5"/>
    </row>
    <row r="39" spans="1:10" ht="15" customHeight="1">
      <c r="A39" s="227"/>
      <c r="B39" s="2">
        <v>1</v>
      </c>
      <c r="C39" s="2">
        <v>1</v>
      </c>
      <c r="D39" s="48"/>
      <c r="E39" s="48">
        <v>1</v>
      </c>
      <c r="F39" s="48"/>
      <c r="G39" s="2">
        <v>1932</v>
      </c>
      <c r="H39" s="2">
        <v>74</v>
      </c>
      <c r="I39" s="145">
        <v>47.5</v>
      </c>
      <c r="J39" s="5"/>
    </row>
    <row r="40" spans="1:10" ht="15" customHeight="1">
      <c r="A40" s="227"/>
      <c r="B40" s="2">
        <v>1</v>
      </c>
      <c r="C40" s="2"/>
      <c r="D40" s="48">
        <v>1</v>
      </c>
      <c r="E40" s="48">
        <v>1</v>
      </c>
      <c r="F40" s="48"/>
      <c r="G40" s="2">
        <v>1920</v>
      </c>
      <c r="H40" s="2">
        <v>314</v>
      </c>
      <c r="I40" s="145">
        <v>47.5</v>
      </c>
      <c r="J40" s="5"/>
    </row>
    <row r="41" spans="1:10" ht="15" customHeight="1">
      <c r="A41" s="227"/>
      <c r="B41" s="2">
        <v>1</v>
      </c>
      <c r="C41" s="2"/>
      <c r="D41" s="48">
        <v>1</v>
      </c>
      <c r="E41" s="48">
        <v>1</v>
      </c>
      <c r="F41" s="48"/>
      <c r="G41" s="2">
        <v>1924</v>
      </c>
      <c r="H41" s="2">
        <v>63</v>
      </c>
      <c r="I41" s="145">
        <v>47.5</v>
      </c>
      <c r="J41" s="5"/>
    </row>
    <row r="42" spans="1:10" ht="15" customHeight="1">
      <c r="A42" s="227"/>
      <c r="B42" s="2">
        <v>1</v>
      </c>
      <c r="C42" s="2">
        <v>1</v>
      </c>
      <c r="D42" s="48"/>
      <c r="E42" s="48">
        <v>1</v>
      </c>
      <c r="F42" s="48"/>
      <c r="G42" s="2">
        <v>1923</v>
      </c>
      <c r="H42" s="2">
        <v>365</v>
      </c>
      <c r="I42" s="145">
        <v>47.5</v>
      </c>
      <c r="J42" s="5"/>
    </row>
    <row r="43" spans="1:10" ht="15" customHeight="1">
      <c r="A43" s="227"/>
      <c r="B43" s="2">
        <v>1</v>
      </c>
      <c r="C43" s="2">
        <v>1</v>
      </c>
      <c r="D43" s="48"/>
      <c r="E43" s="48">
        <v>1</v>
      </c>
      <c r="F43" s="48"/>
      <c r="G43" s="2">
        <v>1923</v>
      </c>
      <c r="H43" s="2">
        <v>365</v>
      </c>
      <c r="I43" s="145">
        <v>47.5</v>
      </c>
      <c r="J43" s="5"/>
    </row>
    <row r="44" spans="1:10" s="13" customFormat="1" ht="15" customHeight="1">
      <c r="A44" s="63" t="s">
        <v>34</v>
      </c>
      <c r="B44" s="62">
        <f>SUM(B19:B43)</f>
        <v>25</v>
      </c>
      <c r="C44" s="62">
        <f>SUM(C19:C43)</f>
        <v>9</v>
      </c>
      <c r="D44" s="92">
        <f>SUM(D19:D43)</f>
        <v>16</v>
      </c>
      <c r="E44" s="92">
        <f>SUM(E19:E43)</f>
        <v>25</v>
      </c>
      <c r="F44" s="92"/>
      <c r="G44" s="62"/>
      <c r="H44" s="62"/>
      <c r="I44" s="146"/>
      <c r="J44" s="222"/>
    </row>
    <row r="45" spans="1:10" s="13" customFormat="1" ht="15" customHeight="1">
      <c r="A45" s="66" t="s">
        <v>17</v>
      </c>
      <c r="B45" s="18"/>
      <c r="C45" s="17"/>
      <c r="D45" s="94"/>
      <c r="E45" s="94"/>
      <c r="F45" s="94"/>
      <c r="G45" s="17"/>
      <c r="H45" s="17"/>
      <c r="I45" s="150"/>
      <c r="J45" s="222"/>
    </row>
    <row r="46" spans="1:10" ht="15" customHeight="1">
      <c r="A46" s="227"/>
      <c r="B46" s="2">
        <v>1</v>
      </c>
      <c r="C46" s="2"/>
      <c r="D46" s="2">
        <v>1</v>
      </c>
      <c r="E46" s="48">
        <v>1</v>
      </c>
      <c r="F46" s="48"/>
      <c r="G46" s="2">
        <v>1943</v>
      </c>
      <c r="H46" s="2">
        <v>365</v>
      </c>
      <c r="I46" s="145">
        <v>47.5</v>
      </c>
      <c r="J46" s="5"/>
    </row>
    <row r="47" spans="1:10" ht="15" customHeight="1">
      <c r="A47" s="63" t="s">
        <v>35</v>
      </c>
      <c r="B47" s="62">
        <f>SUM(B46:B46)</f>
        <v>1</v>
      </c>
      <c r="C47" s="62">
        <f>SUM(C46:C46)</f>
        <v>0</v>
      </c>
      <c r="D47" s="62">
        <f>SUM(D46:D46)</f>
        <v>1</v>
      </c>
      <c r="E47" s="92">
        <f>SUM(E46:E46)</f>
        <v>1</v>
      </c>
      <c r="F47" s="92"/>
      <c r="G47" s="62"/>
      <c r="H47" s="62"/>
      <c r="I47" s="146"/>
      <c r="J47" s="222"/>
    </row>
    <row r="48" spans="1:10" ht="15" customHeight="1">
      <c r="A48" s="66" t="s">
        <v>18</v>
      </c>
      <c r="B48" s="18"/>
      <c r="C48" s="17"/>
      <c r="D48" s="17"/>
      <c r="E48" s="94"/>
      <c r="F48" s="94"/>
      <c r="G48" s="17"/>
      <c r="H48" s="17"/>
      <c r="I48" s="150"/>
      <c r="J48" s="222"/>
    </row>
    <row r="49" spans="1:10" ht="15" customHeight="1">
      <c r="A49" s="227"/>
      <c r="B49" s="2">
        <v>1</v>
      </c>
      <c r="C49" s="2"/>
      <c r="D49" s="2">
        <v>1</v>
      </c>
      <c r="E49" s="48">
        <v>1</v>
      </c>
      <c r="F49" s="48"/>
      <c r="G49" s="2">
        <v>1915</v>
      </c>
      <c r="H49" s="2">
        <v>32</v>
      </c>
      <c r="I49" s="145">
        <v>47.5</v>
      </c>
      <c r="J49" s="5"/>
    </row>
    <row r="50" spans="1:10" ht="15" customHeight="1">
      <c r="A50" s="227"/>
      <c r="B50" s="2">
        <v>1</v>
      </c>
      <c r="C50" s="2"/>
      <c r="D50" s="2">
        <v>1</v>
      </c>
      <c r="E50" s="48">
        <v>1</v>
      </c>
      <c r="F50" s="48"/>
      <c r="G50" s="2">
        <v>1924</v>
      </c>
      <c r="H50" s="2">
        <v>194</v>
      </c>
      <c r="I50" s="145">
        <v>47.5</v>
      </c>
      <c r="J50" s="5"/>
    </row>
    <row r="51" spans="1:10" ht="15" customHeight="1">
      <c r="A51" s="227"/>
      <c r="B51" s="2">
        <v>1</v>
      </c>
      <c r="C51" s="2">
        <v>1</v>
      </c>
      <c r="D51" s="2"/>
      <c r="E51" s="48">
        <v>1</v>
      </c>
      <c r="F51" s="48"/>
      <c r="G51" s="2">
        <v>1922</v>
      </c>
      <c r="H51" s="2">
        <v>25</v>
      </c>
      <c r="I51" s="145">
        <v>47.5</v>
      </c>
      <c r="J51" s="5"/>
    </row>
    <row r="52" spans="1:10" ht="15" customHeight="1">
      <c r="A52" s="227"/>
      <c r="B52" s="2">
        <v>1</v>
      </c>
      <c r="C52" s="2">
        <v>1</v>
      </c>
      <c r="D52" s="2"/>
      <c r="E52" s="48">
        <v>1</v>
      </c>
      <c r="F52" s="48"/>
      <c r="G52" s="2">
        <v>1928</v>
      </c>
      <c r="H52" s="2">
        <v>365</v>
      </c>
      <c r="I52" s="145">
        <v>47.5</v>
      </c>
      <c r="J52" s="5"/>
    </row>
    <row r="53" spans="1:10" ht="15" customHeight="1">
      <c r="A53" s="227"/>
      <c r="B53" s="2">
        <v>1</v>
      </c>
      <c r="C53" s="2">
        <v>1</v>
      </c>
      <c r="D53" s="2"/>
      <c r="E53" s="48">
        <v>1</v>
      </c>
      <c r="F53" s="48"/>
      <c r="G53" s="2">
        <v>1927</v>
      </c>
      <c r="H53" s="2">
        <v>365</v>
      </c>
      <c r="I53" s="145">
        <v>47.5</v>
      </c>
      <c r="J53" s="5"/>
    </row>
    <row r="54" spans="1:10" ht="15" customHeight="1">
      <c r="A54" s="227"/>
      <c r="B54" s="2">
        <v>1</v>
      </c>
      <c r="C54" s="2"/>
      <c r="D54" s="2">
        <v>1</v>
      </c>
      <c r="E54" s="48">
        <v>1</v>
      </c>
      <c r="F54" s="48"/>
      <c r="G54" s="2">
        <v>1914</v>
      </c>
      <c r="H54" s="2">
        <v>19</v>
      </c>
      <c r="I54" s="145">
        <v>47.5</v>
      </c>
      <c r="J54" s="5"/>
    </row>
    <row r="55" spans="1:10" ht="15" customHeight="1">
      <c r="A55" s="227"/>
      <c r="B55" s="2">
        <v>1</v>
      </c>
      <c r="C55" s="2"/>
      <c r="D55" s="2">
        <v>1</v>
      </c>
      <c r="E55" s="48">
        <v>1</v>
      </c>
      <c r="F55" s="48"/>
      <c r="G55" s="2">
        <v>1924</v>
      </c>
      <c r="H55" s="2">
        <v>302</v>
      </c>
      <c r="I55" s="145">
        <v>47.5</v>
      </c>
      <c r="J55" s="5"/>
    </row>
    <row r="56" spans="1:10" ht="15" customHeight="1">
      <c r="A56" s="227"/>
      <c r="B56" s="2">
        <v>1</v>
      </c>
      <c r="C56" s="2"/>
      <c r="D56" s="2">
        <v>1</v>
      </c>
      <c r="E56" s="48">
        <v>1</v>
      </c>
      <c r="F56" s="48"/>
      <c r="G56" s="2">
        <v>1912</v>
      </c>
      <c r="H56" s="2">
        <v>365</v>
      </c>
      <c r="I56" s="145">
        <v>47.5</v>
      </c>
      <c r="J56" s="5"/>
    </row>
    <row r="57" spans="1:10" ht="15" customHeight="1">
      <c r="A57" s="227"/>
      <c r="B57" s="2">
        <v>1</v>
      </c>
      <c r="C57" s="2"/>
      <c r="D57" s="2">
        <v>1</v>
      </c>
      <c r="E57" s="48">
        <v>1</v>
      </c>
      <c r="F57" s="48"/>
      <c r="G57" s="2">
        <v>1918</v>
      </c>
      <c r="H57" s="2">
        <v>365</v>
      </c>
      <c r="I57" s="145">
        <v>47.5</v>
      </c>
      <c r="J57" s="5"/>
    </row>
    <row r="58" spans="1:10" ht="15" customHeight="1">
      <c r="A58" s="227"/>
      <c r="B58" s="2">
        <v>1</v>
      </c>
      <c r="C58" s="2">
        <v>1</v>
      </c>
      <c r="D58" s="2"/>
      <c r="E58" s="48">
        <v>1</v>
      </c>
      <c r="F58" s="48"/>
      <c r="G58" s="2">
        <v>1923</v>
      </c>
      <c r="H58" s="2">
        <v>20</v>
      </c>
      <c r="I58" s="145">
        <v>47.5</v>
      </c>
      <c r="J58" s="5"/>
    </row>
    <row r="59" spans="1:10" ht="15" customHeight="1">
      <c r="A59" s="227"/>
      <c r="B59" s="2">
        <v>1</v>
      </c>
      <c r="C59" s="2"/>
      <c r="D59" s="2">
        <v>1</v>
      </c>
      <c r="E59" s="48">
        <v>1</v>
      </c>
      <c r="F59" s="48"/>
      <c r="G59" s="2">
        <v>1923</v>
      </c>
      <c r="H59" s="2">
        <v>365</v>
      </c>
      <c r="I59" s="145">
        <v>47.5</v>
      </c>
      <c r="J59" s="5"/>
    </row>
    <row r="60" spans="1:10" ht="15" customHeight="1">
      <c r="A60" s="227"/>
      <c r="B60" s="2">
        <v>1</v>
      </c>
      <c r="C60" s="2"/>
      <c r="D60" s="2">
        <v>1</v>
      </c>
      <c r="E60" s="48">
        <v>1</v>
      </c>
      <c r="F60" s="48"/>
      <c r="G60" s="2">
        <v>1935</v>
      </c>
      <c r="H60" s="2">
        <v>365</v>
      </c>
      <c r="I60" s="145">
        <v>47.5</v>
      </c>
      <c r="J60" s="5"/>
    </row>
    <row r="61" spans="1:10" ht="15" customHeight="1">
      <c r="A61" s="227"/>
      <c r="B61" s="2">
        <v>1</v>
      </c>
      <c r="C61" s="2">
        <v>1</v>
      </c>
      <c r="D61" s="2"/>
      <c r="E61" s="48">
        <v>1</v>
      </c>
      <c r="F61" s="48"/>
      <c r="G61" s="2">
        <v>1932</v>
      </c>
      <c r="H61" s="2">
        <v>61</v>
      </c>
      <c r="I61" s="145">
        <v>47.5</v>
      </c>
      <c r="J61" s="5"/>
    </row>
    <row r="62" spans="1:10" ht="15" customHeight="1">
      <c r="A62" s="227"/>
      <c r="B62" s="2">
        <v>1</v>
      </c>
      <c r="C62" s="2"/>
      <c r="D62" s="2">
        <v>1</v>
      </c>
      <c r="E62" s="48">
        <v>1</v>
      </c>
      <c r="F62" s="48"/>
      <c r="G62" s="2">
        <v>1927</v>
      </c>
      <c r="H62" s="2">
        <v>365</v>
      </c>
      <c r="I62" s="145">
        <v>47.5</v>
      </c>
      <c r="J62" s="5"/>
    </row>
    <row r="63" spans="1:10" ht="15" customHeight="1">
      <c r="A63" s="227"/>
      <c r="B63" s="2">
        <v>1</v>
      </c>
      <c r="C63" s="2"/>
      <c r="D63" s="2">
        <v>1</v>
      </c>
      <c r="E63" s="48">
        <v>1</v>
      </c>
      <c r="F63" s="48"/>
      <c r="G63" s="2">
        <v>1910</v>
      </c>
      <c r="H63" s="2">
        <v>7</v>
      </c>
      <c r="I63" s="145">
        <v>47.5</v>
      </c>
      <c r="J63" s="5"/>
    </row>
    <row r="64" spans="1:10" ht="15" customHeight="1">
      <c r="A64" s="227"/>
      <c r="B64" s="2">
        <v>1</v>
      </c>
      <c r="C64" s="2"/>
      <c r="D64" s="2">
        <v>1</v>
      </c>
      <c r="E64" s="48">
        <v>1</v>
      </c>
      <c r="F64" s="48"/>
      <c r="G64" s="2">
        <v>1929</v>
      </c>
      <c r="H64" s="2">
        <v>365</v>
      </c>
      <c r="I64" s="145">
        <v>47.5</v>
      </c>
      <c r="J64" s="5"/>
    </row>
    <row r="65" spans="1:10" ht="15" customHeight="1">
      <c r="A65" s="63" t="s">
        <v>36</v>
      </c>
      <c r="B65" s="62">
        <f>SUM(B49:B64)</f>
        <v>16</v>
      </c>
      <c r="C65" s="62">
        <f>SUM(C49:C64)</f>
        <v>5</v>
      </c>
      <c r="D65" s="62">
        <f>SUM(D49:D64)</f>
        <v>11</v>
      </c>
      <c r="E65" s="92">
        <f>SUM(E49:E64)</f>
        <v>16</v>
      </c>
      <c r="F65" s="92"/>
      <c r="G65" s="62"/>
      <c r="H65" s="62"/>
      <c r="I65" s="146"/>
      <c r="J65" s="5"/>
    </row>
    <row r="66" spans="1:10" ht="15" customHeight="1">
      <c r="A66" s="66" t="s">
        <v>19</v>
      </c>
      <c r="B66" s="18"/>
      <c r="C66" s="17"/>
      <c r="D66" s="17"/>
      <c r="E66" s="94"/>
      <c r="F66" s="94"/>
      <c r="G66" s="17"/>
      <c r="H66" s="17"/>
      <c r="I66" s="150"/>
      <c r="J66" s="5"/>
    </row>
    <row r="67" spans="1:10" ht="15" customHeight="1">
      <c r="A67" s="227"/>
      <c r="B67" s="2">
        <v>1</v>
      </c>
      <c r="C67" s="2"/>
      <c r="D67" s="2">
        <v>1</v>
      </c>
      <c r="E67" s="48">
        <v>1</v>
      </c>
      <c r="F67" s="48"/>
      <c r="G67" s="2">
        <v>1916</v>
      </c>
      <c r="H67" s="2">
        <v>365</v>
      </c>
      <c r="I67" s="145">
        <v>47.5</v>
      </c>
      <c r="J67" s="5"/>
    </row>
    <row r="68" spans="1:10" ht="15" customHeight="1">
      <c r="A68" s="227"/>
      <c r="B68" s="2">
        <v>1</v>
      </c>
      <c r="C68" s="2"/>
      <c r="D68" s="2">
        <v>1</v>
      </c>
      <c r="E68" s="48">
        <v>1</v>
      </c>
      <c r="F68" s="48"/>
      <c r="G68" s="2">
        <v>1925</v>
      </c>
      <c r="H68" s="2">
        <v>365</v>
      </c>
      <c r="I68" s="145">
        <v>47.5</v>
      </c>
      <c r="J68" s="5"/>
    </row>
    <row r="69" spans="1:10" ht="15" customHeight="1">
      <c r="A69" s="227"/>
      <c r="B69" s="2">
        <v>1</v>
      </c>
      <c r="C69" s="2"/>
      <c r="D69" s="2">
        <v>1</v>
      </c>
      <c r="E69" s="48">
        <v>1</v>
      </c>
      <c r="F69" s="48"/>
      <c r="G69" s="2">
        <v>1913</v>
      </c>
      <c r="H69" s="2">
        <v>365</v>
      </c>
      <c r="I69" s="145">
        <v>47.5</v>
      </c>
      <c r="J69" s="5"/>
    </row>
    <row r="70" spans="1:10" ht="15" customHeight="1">
      <c r="A70" s="227"/>
      <c r="B70" s="2">
        <v>1</v>
      </c>
      <c r="C70" s="2">
        <v>1</v>
      </c>
      <c r="D70" s="2"/>
      <c r="E70" s="48">
        <v>1</v>
      </c>
      <c r="F70" s="48"/>
      <c r="G70" s="2">
        <v>1930</v>
      </c>
      <c r="H70" s="2">
        <v>63</v>
      </c>
      <c r="I70" s="145">
        <v>47.5</v>
      </c>
      <c r="J70" s="5"/>
    </row>
    <row r="71" spans="1:10" ht="15" customHeight="1">
      <c r="A71" s="227"/>
      <c r="B71" s="2">
        <v>1</v>
      </c>
      <c r="C71" s="2"/>
      <c r="D71" s="2">
        <v>1</v>
      </c>
      <c r="E71" s="48">
        <v>1</v>
      </c>
      <c r="F71" s="48"/>
      <c r="G71" s="2">
        <v>1915</v>
      </c>
      <c r="H71" s="2">
        <v>365</v>
      </c>
      <c r="I71" s="145">
        <v>47.5</v>
      </c>
      <c r="J71" s="5"/>
    </row>
    <row r="72" spans="1:10" ht="15" customHeight="1">
      <c r="A72" s="227"/>
      <c r="B72" s="2">
        <v>1</v>
      </c>
      <c r="C72" s="2"/>
      <c r="D72" s="2">
        <v>1</v>
      </c>
      <c r="E72" s="48">
        <v>1</v>
      </c>
      <c r="F72" s="48"/>
      <c r="G72" s="2">
        <v>1931</v>
      </c>
      <c r="H72" s="2">
        <v>365</v>
      </c>
      <c r="I72" s="145">
        <v>47.5</v>
      </c>
      <c r="J72" s="5"/>
    </row>
    <row r="73" spans="1:10" ht="15" customHeight="1">
      <c r="A73" s="227"/>
      <c r="B73" s="2">
        <v>1</v>
      </c>
      <c r="C73" s="2"/>
      <c r="D73" s="2">
        <v>1</v>
      </c>
      <c r="E73" s="48">
        <v>1</v>
      </c>
      <c r="F73" s="48"/>
      <c r="G73" s="2">
        <v>1914</v>
      </c>
      <c r="H73" s="2">
        <v>365</v>
      </c>
      <c r="I73" s="145">
        <v>47.5</v>
      </c>
      <c r="J73" s="5"/>
    </row>
    <row r="74" spans="1:10" ht="15" customHeight="1">
      <c r="A74" s="227"/>
      <c r="B74" s="2">
        <v>1</v>
      </c>
      <c r="C74" s="2"/>
      <c r="D74" s="2">
        <v>1</v>
      </c>
      <c r="E74" s="48">
        <v>1</v>
      </c>
      <c r="F74" s="48"/>
      <c r="G74" s="2">
        <v>1935</v>
      </c>
      <c r="H74" s="2">
        <v>365</v>
      </c>
      <c r="I74" s="145">
        <v>47.5</v>
      </c>
      <c r="J74" s="5"/>
    </row>
    <row r="75" spans="1:10" ht="15" customHeight="1">
      <c r="A75" s="63" t="s">
        <v>37</v>
      </c>
      <c r="B75" s="62">
        <f>SUM(B67:B74)</f>
        <v>8</v>
      </c>
      <c r="C75" s="62">
        <f>SUM(C67:C74)</f>
        <v>1</v>
      </c>
      <c r="D75" s="62">
        <f>SUM(D67:D74)</f>
        <v>7</v>
      </c>
      <c r="E75" s="92">
        <f>SUM(E67:E74)</f>
        <v>8</v>
      </c>
      <c r="F75" s="92"/>
      <c r="G75" s="62"/>
      <c r="H75" s="62"/>
      <c r="I75" s="146"/>
      <c r="J75" s="223"/>
    </row>
    <row r="76" spans="1:10" ht="15" customHeight="1">
      <c r="A76" s="66" t="s">
        <v>20</v>
      </c>
      <c r="B76" s="66"/>
      <c r="C76" s="76"/>
      <c r="D76" s="76"/>
      <c r="E76" s="95"/>
      <c r="F76" s="95"/>
      <c r="G76" s="76"/>
      <c r="H76" s="76"/>
      <c r="I76" s="144"/>
      <c r="J76" s="223"/>
    </row>
    <row r="77" spans="1:10" ht="15" customHeight="1">
      <c r="A77" s="227"/>
      <c r="B77" s="2">
        <v>1</v>
      </c>
      <c r="C77" s="2"/>
      <c r="D77" s="2">
        <v>1</v>
      </c>
      <c r="E77" s="48">
        <v>1</v>
      </c>
      <c r="F77" s="48"/>
      <c r="G77" s="2">
        <v>1922</v>
      </c>
      <c r="H77" s="2">
        <v>152</v>
      </c>
      <c r="I77" s="145">
        <v>47.5</v>
      </c>
      <c r="J77" s="223"/>
    </row>
    <row r="78" spans="1:10" ht="15" customHeight="1">
      <c r="A78" s="63" t="s">
        <v>106</v>
      </c>
      <c r="B78" s="62">
        <v>1</v>
      </c>
      <c r="C78" s="62">
        <v>0</v>
      </c>
      <c r="D78" s="62">
        <f>SUM(D77)</f>
        <v>1</v>
      </c>
      <c r="E78" s="92">
        <f>SUM(E77)</f>
        <v>1</v>
      </c>
      <c r="F78" s="92"/>
      <c r="G78" s="62"/>
      <c r="H78" s="62"/>
      <c r="I78" s="146"/>
      <c r="J78" s="223"/>
    </row>
    <row r="79" spans="1:10" ht="15" customHeight="1">
      <c r="A79" s="66" t="s">
        <v>21</v>
      </c>
      <c r="B79" s="18"/>
      <c r="C79" s="17"/>
      <c r="D79" s="17"/>
      <c r="E79" s="94"/>
      <c r="F79" s="94"/>
      <c r="G79" s="17"/>
      <c r="H79" s="17"/>
      <c r="I79" s="150"/>
      <c r="J79" s="223"/>
    </row>
    <row r="80" spans="1:10" ht="15" customHeight="1">
      <c r="A80" s="227"/>
      <c r="B80" s="2">
        <v>1</v>
      </c>
      <c r="C80" s="2"/>
      <c r="D80" s="2">
        <v>1</v>
      </c>
      <c r="E80" s="48">
        <v>1</v>
      </c>
      <c r="F80" s="48"/>
      <c r="G80" s="2">
        <v>1919</v>
      </c>
      <c r="H80" s="2">
        <v>365</v>
      </c>
      <c r="I80" s="145">
        <v>47.5</v>
      </c>
      <c r="J80" s="5"/>
    </row>
    <row r="81" spans="1:10" ht="15" customHeight="1">
      <c r="A81" s="227"/>
      <c r="B81" s="2">
        <v>1</v>
      </c>
      <c r="C81" s="2"/>
      <c r="D81" s="2">
        <v>1</v>
      </c>
      <c r="E81" s="48">
        <v>1</v>
      </c>
      <c r="F81" s="48"/>
      <c r="G81" s="2">
        <v>1927</v>
      </c>
      <c r="H81" s="2">
        <v>365</v>
      </c>
      <c r="I81" s="145">
        <v>47.5</v>
      </c>
      <c r="J81" s="5"/>
    </row>
    <row r="82" spans="1:10" ht="15" customHeight="1">
      <c r="A82" s="227"/>
      <c r="B82" s="2">
        <v>1</v>
      </c>
      <c r="C82" s="2"/>
      <c r="D82" s="2">
        <v>1</v>
      </c>
      <c r="E82" s="48">
        <v>1</v>
      </c>
      <c r="F82" s="48"/>
      <c r="G82" s="2">
        <v>1920</v>
      </c>
      <c r="H82" s="2">
        <v>365</v>
      </c>
      <c r="I82" s="145">
        <v>47.5</v>
      </c>
      <c r="J82" s="5"/>
    </row>
    <row r="83" spans="1:10" ht="15" customHeight="1">
      <c r="A83" s="227"/>
      <c r="B83" s="2">
        <v>1</v>
      </c>
      <c r="C83" s="2"/>
      <c r="D83" s="2">
        <v>1</v>
      </c>
      <c r="E83" s="48">
        <v>1</v>
      </c>
      <c r="F83" s="48"/>
      <c r="G83" s="2">
        <v>1927</v>
      </c>
      <c r="H83" s="2">
        <v>103</v>
      </c>
      <c r="I83" s="145">
        <v>47.5</v>
      </c>
      <c r="J83" s="5"/>
    </row>
    <row r="84" spans="1:10" ht="15" customHeight="1">
      <c r="A84" s="63" t="s">
        <v>38</v>
      </c>
      <c r="B84" s="62">
        <f>SUM(B80:B83)</f>
        <v>4</v>
      </c>
      <c r="C84" s="62">
        <v>0</v>
      </c>
      <c r="D84" s="62">
        <f>SUM(D80:D83)</f>
        <v>4</v>
      </c>
      <c r="E84" s="92">
        <f>SUM(E80:E83)</f>
        <v>4</v>
      </c>
      <c r="F84" s="87"/>
      <c r="G84" s="61"/>
      <c r="H84" s="61"/>
      <c r="I84" s="132"/>
      <c r="J84" s="222"/>
    </row>
    <row r="85" spans="1:10" ht="15" customHeight="1">
      <c r="A85" s="66" t="s">
        <v>22</v>
      </c>
      <c r="B85" s="66"/>
      <c r="C85" s="76"/>
      <c r="D85" s="76"/>
      <c r="E85" s="95"/>
      <c r="F85" s="95"/>
      <c r="G85" s="76"/>
      <c r="H85" s="76"/>
      <c r="I85" s="144"/>
      <c r="J85" s="222"/>
    </row>
    <row r="86" spans="1:10" ht="15" customHeight="1">
      <c r="A86" s="227"/>
      <c r="B86" s="2">
        <v>1</v>
      </c>
      <c r="C86" s="2"/>
      <c r="D86" s="2">
        <v>1</v>
      </c>
      <c r="E86" s="48">
        <v>1</v>
      </c>
      <c r="F86" s="48"/>
      <c r="G86" s="2">
        <v>1926</v>
      </c>
      <c r="H86" s="2">
        <v>365</v>
      </c>
      <c r="I86" s="145">
        <v>47.5</v>
      </c>
      <c r="J86" s="5"/>
    </row>
    <row r="87" spans="1:10" ht="15" customHeight="1">
      <c r="A87" s="63" t="s">
        <v>39</v>
      </c>
      <c r="B87" s="62">
        <v>1</v>
      </c>
      <c r="C87" s="62">
        <v>0</v>
      </c>
      <c r="D87" s="62">
        <f>SUM(D86)</f>
        <v>1</v>
      </c>
      <c r="E87" s="92">
        <f>SUM(E86)</f>
        <v>1</v>
      </c>
      <c r="F87" s="92"/>
      <c r="G87" s="62"/>
      <c r="H87" s="62"/>
      <c r="I87" s="146"/>
      <c r="J87" s="222"/>
    </row>
    <row r="88" spans="1:10" ht="15" customHeight="1">
      <c r="A88" s="66" t="s">
        <v>23</v>
      </c>
      <c r="B88" s="18"/>
      <c r="C88" s="17"/>
      <c r="D88" s="17"/>
      <c r="E88" s="94"/>
      <c r="F88" s="94"/>
      <c r="G88" s="17"/>
      <c r="H88" s="17"/>
      <c r="I88" s="150"/>
      <c r="J88" s="222"/>
    </row>
    <row r="89" spans="1:10" ht="15" customHeight="1">
      <c r="A89" s="227"/>
      <c r="B89" s="2">
        <v>1</v>
      </c>
      <c r="C89" s="2"/>
      <c r="D89" s="2">
        <v>1</v>
      </c>
      <c r="E89" s="48">
        <v>1</v>
      </c>
      <c r="F89" s="48"/>
      <c r="G89" s="2">
        <v>1921</v>
      </c>
      <c r="H89" s="2">
        <v>365</v>
      </c>
      <c r="I89" s="145">
        <v>47.5</v>
      </c>
      <c r="J89" s="5"/>
    </row>
    <row r="90" spans="1:10" ht="15" customHeight="1">
      <c r="A90" s="227"/>
      <c r="B90" s="2">
        <v>1</v>
      </c>
      <c r="C90" s="2"/>
      <c r="D90" s="2">
        <v>1</v>
      </c>
      <c r="E90" s="48">
        <v>1</v>
      </c>
      <c r="F90" s="48"/>
      <c r="G90" s="2">
        <v>1926</v>
      </c>
      <c r="H90" s="2">
        <v>32</v>
      </c>
      <c r="I90" s="145">
        <v>47.5</v>
      </c>
      <c r="J90" s="5"/>
    </row>
    <row r="91" spans="1:10" ht="15" customHeight="1">
      <c r="A91" s="227"/>
      <c r="B91" s="2">
        <v>1</v>
      </c>
      <c r="C91" s="2"/>
      <c r="D91" s="2">
        <v>1</v>
      </c>
      <c r="E91" s="48">
        <v>1</v>
      </c>
      <c r="F91" s="48"/>
      <c r="G91" s="2">
        <v>1930</v>
      </c>
      <c r="H91" s="2">
        <v>365</v>
      </c>
      <c r="I91" s="145">
        <v>47.5</v>
      </c>
      <c r="J91" s="5"/>
    </row>
    <row r="92" spans="1:10" ht="15" customHeight="1">
      <c r="A92" s="227"/>
      <c r="B92" s="2">
        <v>1</v>
      </c>
      <c r="C92" s="2"/>
      <c r="D92" s="2">
        <v>1</v>
      </c>
      <c r="E92" s="48">
        <v>1</v>
      </c>
      <c r="F92" s="48"/>
      <c r="G92" s="2">
        <v>1917</v>
      </c>
      <c r="H92" s="2">
        <v>365</v>
      </c>
      <c r="I92" s="145">
        <v>47.5</v>
      </c>
      <c r="J92" s="5"/>
    </row>
    <row r="93" spans="1:10" ht="15" customHeight="1">
      <c r="A93" s="227"/>
      <c r="B93" s="2">
        <v>1</v>
      </c>
      <c r="C93" s="2">
        <v>1</v>
      </c>
      <c r="D93" s="2"/>
      <c r="E93" s="48">
        <v>1</v>
      </c>
      <c r="F93" s="48"/>
      <c r="G93" s="2">
        <v>1927</v>
      </c>
      <c r="H93" s="2">
        <v>365</v>
      </c>
      <c r="I93" s="145">
        <v>47.5</v>
      </c>
      <c r="J93" s="5"/>
    </row>
    <row r="94" spans="1:10" ht="15" customHeight="1">
      <c r="A94" s="227"/>
      <c r="B94" s="2">
        <v>1</v>
      </c>
      <c r="C94" s="2"/>
      <c r="D94" s="2">
        <v>1</v>
      </c>
      <c r="E94" s="48">
        <v>1</v>
      </c>
      <c r="F94" s="48"/>
      <c r="G94" s="2">
        <v>1919</v>
      </c>
      <c r="H94" s="2">
        <v>365</v>
      </c>
      <c r="I94" s="145">
        <v>47.5</v>
      </c>
      <c r="J94" s="5"/>
    </row>
    <row r="95" spans="1:10" ht="15" customHeight="1">
      <c r="A95" s="227"/>
      <c r="B95" s="2">
        <v>1</v>
      </c>
      <c r="C95" s="2"/>
      <c r="D95" s="2">
        <v>1</v>
      </c>
      <c r="E95" s="48">
        <v>1</v>
      </c>
      <c r="F95" s="48"/>
      <c r="G95" s="2">
        <v>1921</v>
      </c>
      <c r="H95" s="2">
        <v>365</v>
      </c>
      <c r="I95" s="145">
        <v>47.5</v>
      </c>
      <c r="J95" s="5"/>
    </row>
    <row r="96" spans="1:10" ht="15" customHeight="1">
      <c r="A96" s="227"/>
      <c r="B96" s="2">
        <v>1</v>
      </c>
      <c r="C96" s="2"/>
      <c r="D96" s="2">
        <v>1</v>
      </c>
      <c r="E96" s="48">
        <v>1</v>
      </c>
      <c r="F96" s="48"/>
      <c r="G96" s="2">
        <v>1920</v>
      </c>
      <c r="H96" s="2">
        <v>365</v>
      </c>
      <c r="I96" s="145">
        <v>47.5</v>
      </c>
      <c r="J96" s="5"/>
    </row>
    <row r="97" spans="1:10" ht="15" customHeight="1">
      <c r="A97" s="227"/>
      <c r="B97" s="2">
        <v>1</v>
      </c>
      <c r="C97" s="2"/>
      <c r="D97" s="2">
        <v>1</v>
      </c>
      <c r="E97" s="48">
        <v>1</v>
      </c>
      <c r="F97" s="48"/>
      <c r="G97" s="2">
        <v>1925</v>
      </c>
      <c r="H97" s="2">
        <v>365</v>
      </c>
      <c r="I97" s="145">
        <v>47.5</v>
      </c>
      <c r="J97" s="5"/>
    </row>
    <row r="98" spans="1:10" ht="15" customHeight="1">
      <c r="A98" s="227"/>
      <c r="B98" s="2">
        <v>1</v>
      </c>
      <c r="C98" s="2">
        <v>1</v>
      </c>
      <c r="D98" s="2"/>
      <c r="E98" s="48">
        <v>1</v>
      </c>
      <c r="F98" s="48"/>
      <c r="G98" s="2">
        <v>1923</v>
      </c>
      <c r="H98" s="2">
        <v>365</v>
      </c>
      <c r="I98" s="145">
        <v>47.5</v>
      </c>
      <c r="J98" s="5"/>
    </row>
    <row r="99" spans="1:10" ht="15" customHeight="1">
      <c r="A99" s="227"/>
      <c r="B99" s="2">
        <v>1</v>
      </c>
      <c r="C99" s="2"/>
      <c r="D99" s="2">
        <v>1</v>
      </c>
      <c r="E99" s="48">
        <v>1</v>
      </c>
      <c r="F99" s="48"/>
      <c r="G99" s="2">
        <v>1927</v>
      </c>
      <c r="H99" s="2">
        <v>253</v>
      </c>
      <c r="I99" s="145">
        <v>47.5</v>
      </c>
      <c r="J99" s="5"/>
    </row>
    <row r="100" spans="1:10" ht="15" customHeight="1">
      <c r="A100" s="227"/>
      <c r="B100" s="2">
        <v>1</v>
      </c>
      <c r="C100" s="2"/>
      <c r="D100" s="2">
        <v>1</v>
      </c>
      <c r="E100" s="48">
        <v>1</v>
      </c>
      <c r="F100" s="48"/>
      <c r="G100" s="2">
        <v>1924</v>
      </c>
      <c r="H100" s="2">
        <v>254</v>
      </c>
      <c r="I100" s="145">
        <v>47.5</v>
      </c>
      <c r="J100" s="5"/>
    </row>
    <row r="101" spans="1:10" ht="15" customHeight="1">
      <c r="A101" s="227"/>
      <c r="B101" s="2">
        <v>1</v>
      </c>
      <c r="C101" s="2"/>
      <c r="D101" s="2">
        <v>1</v>
      </c>
      <c r="E101" s="48">
        <v>1</v>
      </c>
      <c r="F101" s="48"/>
      <c r="G101" s="2">
        <v>1922</v>
      </c>
      <c r="H101" s="2">
        <v>365</v>
      </c>
      <c r="I101" s="145">
        <v>47.5</v>
      </c>
      <c r="J101" s="5"/>
    </row>
    <row r="102" spans="1:10" ht="15" customHeight="1">
      <c r="A102" s="227"/>
      <c r="B102" s="2">
        <v>1</v>
      </c>
      <c r="C102" s="2"/>
      <c r="D102" s="2">
        <v>1</v>
      </c>
      <c r="E102" s="48">
        <v>1</v>
      </c>
      <c r="F102" s="48"/>
      <c r="G102" s="2">
        <v>1922</v>
      </c>
      <c r="H102" s="2">
        <v>365</v>
      </c>
      <c r="I102" s="145">
        <v>47.5</v>
      </c>
      <c r="J102" s="5"/>
    </row>
    <row r="103" spans="1:10" ht="15" customHeight="1">
      <c r="A103" s="227"/>
      <c r="B103" s="2">
        <v>1</v>
      </c>
      <c r="C103" s="2"/>
      <c r="D103" s="2">
        <v>1</v>
      </c>
      <c r="E103" s="48">
        <v>1</v>
      </c>
      <c r="F103" s="48"/>
      <c r="G103" s="2">
        <v>1922</v>
      </c>
      <c r="H103" s="2">
        <v>365</v>
      </c>
      <c r="I103" s="145">
        <v>47.5</v>
      </c>
      <c r="J103" s="5"/>
    </row>
    <row r="104" spans="1:10" ht="15" customHeight="1">
      <c r="A104" s="227"/>
      <c r="B104" s="2">
        <v>1</v>
      </c>
      <c r="C104" s="2">
        <v>1</v>
      </c>
      <c r="D104" s="2"/>
      <c r="E104" s="48">
        <v>1</v>
      </c>
      <c r="F104" s="48"/>
      <c r="G104" s="2">
        <v>1919</v>
      </c>
      <c r="H104" s="2">
        <v>212</v>
      </c>
      <c r="I104" s="145">
        <v>47.5</v>
      </c>
      <c r="J104" s="5"/>
    </row>
    <row r="105" spans="1:10" ht="15" customHeight="1">
      <c r="A105" s="227"/>
      <c r="B105" s="2">
        <v>1</v>
      </c>
      <c r="C105" s="2"/>
      <c r="D105" s="2">
        <v>1</v>
      </c>
      <c r="E105" s="48">
        <v>1</v>
      </c>
      <c r="F105" s="48"/>
      <c r="G105" s="2">
        <v>1929</v>
      </c>
      <c r="H105" s="2">
        <v>365</v>
      </c>
      <c r="I105" s="145">
        <v>47.5</v>
      </c>
      <c r="J105" s="5"/>
    </row>
    <row r="106" spans="1:10" ht="15" customHeight="1">
      <c r="A106" s="227"/>
      <c r="B106" s="2">
        <v>1</v>
      </c>
      <c r="C106" s="2">
        <v>1</v>
      </c>
      <c r="D106" s="2"/>
      <c r="E106" s="48">
        <v>1</v>
      </c>
      <c r="F106" s="48"/>
      <c r="G106" s="2">
        <v>1938</v>
      </c>
      <c r="H106" s="2">
        <v>82</v>
      </c>
      <c r="I106" s="145">
        <v>47.5</v>
      </c>
      <c r="J106" s="5"/>
    </row>
    <row r="107" spans="1:10" ht="15" customHeight="1">
      <c r="A107" s="227"/>
      <c r="B107" s="2">
        <v>1</v>
      </c>
      <c r="C107" s="2"/>
      <c r="D107" s="2">
        <v>1</v>
      </c>
      <c r="E107" s="48">
        <v>1</v>
      </c>
      <c r="F107" s="48"/>
      <c r="G107" s="2">
        <v>1919</v>
      </c>
      <c r="H107" s="2">
        <v>101</v>
      </c>
      <c r="I107" s="145">
        <v>47.5</v>
      </c>
      <c r="J107" s="5"/>
    </row>
    <row r="108" spans="1:10" ht="15" customHeight="1">
      <c r="A108" s="227"/>
      <c r="B108" s="2">
        <v>1</v>
      </c>
      <c r="C108" s="2">
        <v>1</v>
      </c>
      <c r="D108" s="2"/>
      <c r="E108" s="48">
        <v>1</v>
      </c>
      <c r="F108" s="48"/>
      <c r="G108" s="2">
        <v>1935</v>
      </c>
      <c r="H108" s="2">
        <v>94</v>
      </c>
      <c r="I108" s="145">
        <v>47.5</v>
      </c>
      <c r="J108" s="5"/>
    </row>
    <row r="109" spans="1:10" ht="15" customHeight="1">
      <c r="A109" s="227"/>
      <c r="B109" s="2">
        <v>1</v>
      </c>
      <c r="C109" s="2">
        <v>1</v>
      </c>
      <c r="D109" s="2"/>
      <c r="E109" s="48">
        <v>1</v>
      </c>
      <c r="F109" s="48"/>
      <c r="G109" s="2">
        <v>1931</v>
      </c>
      <c r="H109" s="2">
        <v>255</v>
      </c>
      <c r="I109" s="145">
        <v>47.5</v>
      </c>
      <c r="J109" s="5"/>
    </row>
    <row r="110" spans="1:10" ht="15" customHeight="1">
      <c r="A110" s="227"/>
      <c r="B110" s="2">
        <v>1</v>
      </c>
      <c r="C110" s="2">
        <v>1</v>
      </c>
      <c r="D110" s="2"/>
      <c r="E110" s="48">
        <v>1</v>
      </c>
      <c r="F110" s="48"/>
      <c r="G110" s="2">
        <v>1936</v>
      </c>
      <c r="H110" s="2">
        <v>365</v>
      </c>
      <c r="I110" s="145">
        <v>47.5</v>
      </c>
      <c r="J110" s="5"/>
    </row>
    <row r="111" spans="1:10" ht="15" customHeight="1">
      <c r="A111" s="227"/>
      <c r="B111" s="2">
        <v>1</v>
      </c>
      <c r="C111" s="2">
        <v>1</v>
      </c>
      <c r="D111" s="2"/>
      <c r="E111" s="48">
        <v>1</v>
      </c>
      <c r="F111" s="48"/>
      <c r="G111" s="2">
        <v>1920</v>
      </c>
      <c r="H111" s="2">
        <v>365</v>
      </c>
      <c r="I111" s="145">
        <v>47.5</v>
      </c>
      <c r="J111" s="5"/>
    </row>
    <row r="112" spans="1:10" ht="15" customHeight="1">
      <c r="A112" s="227"/>
      <c r="B112" s="2">
        <v>1</v>
      </c>
      <c r="C112" s="2">
        <v>1</v>
      </c>
      <c r="D112" s="2"/>
      <c r="E112" s="48">
        <v>1</v>
      </c>
      <c r="F112" s="48"/>
      <c r="G112" s="2">
        <v>1927</v>
      </c>
      <c r="H112" s="2">
        <v>365</v>
      </c>
      <c r="I112" s="145">
        <v>47.5</v>
      </c>
      <c r="J112" s="5"/>
    </row>
    <row r="113" spans="1:10" ht="15" customHeight="1">
      <c r="A113" s="227"/>
      <c r="B113" s="2">
        <v>1</v>
      </c>
      <c r="C113" s="2"/>
      <c r="D113" s="2">
        <v>1</v>
      </c>
      <c r="E113" s="48">
        <v>1</v>
      </c>
      <c r="F113" s="48"/>
      <c r="G113" s="2">
        <v>1924</v>
      </c>
      <c r="H113" s="2">
        <v>365</v>
      </c>
      <c r="I113" s="145">
        <v>47.5</v>
      </c>
      <c r="J113" s="5"/>
    </row>
    <row r="114" spans="1:10" ht="15" customHeight="1">
      <c r="A114" s="63" t="s">
        <v>40</v>
      </c>
      <c r="B114" s="62">
        <f>SUM(B89:B113)</f>
        <v>25</v>
      </c>
      <c r="C114" s="62">
        <f>SUM(C89:C113)</f>
        <v>9</v>
      </c>
      <c r="D114" s="62">
        <f>SUM(D89:D113)</f>
        <v>16</v>
      </c>
      <c r="E114" s="92">
        <f>SUM(E89:E113)</f>
        <v>25</v>
      </c>
      <c r="F114" s="92"/>
      <c r="G114" s="62"/>
      <c r="H114" s="62"/>
      <c r="I114" s="146"/>
      <c r="J114" s="5"/>
    </row>
    <row r="115" spans="1:10" ht="15" customHeight="1">
      <c r="A115" s="72" t="s">
        <v>51</v>
      </c>
      <c r="B115" s="87">
        <f>B17+B44+B47+B65+B75+B78+B84+B87+B114</f>
        <v>93</v>
      </c>
      <c r="C115" s="87">
        <f>C17+C44+C47+C65+C75+C78+C84+C87+C114</f>
        <v>28</v>
      </c>
      <c r="D115" s="87">
        <f>D17+D44+D47+D65+D75+D78+D84+D87+D114</f>
        <v>65</v>
      </c>
      <c r="E115" s="87">
        <f>E17+E44+E47+E65+E75+E84+E87+E114+E78</f>
        <v>93</v>
      </c>
      <c r="F115" s="87"/>
      <c r="G115" s="61"/>
      <c r="H115" s="61"/>
      <c r="I115" s="132"/>
      <c r="J115" s="224"/>
    </row>
    <row r="116" ht="36" customHeight="1"/>
  </sheetData>
  <mergeCells count="2">
    <mergeCell ref="A1:I1"/>
    <mergeCell ref="A2:J2"/>
  </mergeCells>
  <printOptions/>
  <pageMargins left="0.3937007874015748" right="0.3937007874015748"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Foglio14">
    <tabColor indexed="27"/>
    <pageSetUpPr fitToPage="1"/>
  </sheetPr>
  <dimension ref="A1:J45"/>
  <sheetViews>
    <sheetView workbookViewId="0" topLeftCell="A1">
      <selection activeCell="A29" sqref="A29:A33"/>
    </sheetView>
  </sheetViews>
  <sheetFormatPr defaultColWidth="9.140625" defaultRowHeight="12.75"/>
  <cols>
    <col min="1" max="1" width="40.140625" style="22" customWidth="1"/>
    <col min="2" max="2" width="14.8515625" style="4" customWidth="1"/>
    <col min="3" max="3" width="7.7109375" style="6" customWidth="1"/>
    <col min="4" max="4" width="8.00390625" style="6" customWidth="1"/>
    <col min="5" max="5" width="10.421875" style="6" customWidth="1"/>
    <col min="6" max="6" width="10.57421875" style="4" customWidth="1"/>
    <col min="7" max="7" width="10.8515625" style="4" customWidth="1"/>
    <col min="8" max="8" width="16.8515625" style="152" customWidth="1"/>
    <col min="9" max="9" width="21.140625" style="134" customWidth="1"/>
    <col min="10" max="10" width="15.421875" style="4" customWidth="1"/>
    <col min="11" max="16384" width="9.140625" style="4" customWidth="1"/>
  </cols>
  <sheetData>
    <row r="1" spans="1:10" ht="30" customHeight="1">
      <c r="A1" s="230" t="s">
        <v>2</v>
      </c>
      <c r="B1" s="230"/>
      <c r="C1" s="230"/>
      <c r="D1" s="230"/>
      <c r="E1" s="230"/>
      <c r="F1" s="230"/>
      <c r="G1" s="230"/>
      <c r="H1" s="230"/>
      <c r="I1" s="230"/>
      <c r="J1" s="176">
        <v>40071162</v>
      </c>
    </row>
    <row r="2" spans="1:9" ht="39" customHeight="1">
      <c r="A2" s="273" t="s">
        <v>3</v>
      </c>
      <c r="B2" s="273"/>
      <c r="C2" s="273"/>
      <c r="D2" s="273"/>
      <c r="E2" s="273"/>
      <c r="F2" s="273"/>
      <c r="G2" s="273"/>
      <c r="H2" s="273"/>
      <c r="I2" s="273"/>
    </row>
    <row r="3" spans="1:9" s="112" customFormat="1" ht="30" customHeight="1">
      <c r="A3" s="21" t="s">
        <v>58</v>
      </c>
      <c r="B3" s="21" t="s">
        <v>60</v>
      </c>
      <c r="C3" s="21" t="s">
        <v>30</v>
      </c>
      <c r="D3" s="21" t="s">
        <v>31</v>
      </c>
      <c r="E3" s="21" t="s">
        <v>101</v>
      </c>
      <c r="F3" s="21" t="s">
        <v>102</v>
      </c>
      <c r="G3" s="21" t="s">
        <v>59</v>
      </c>
      <c r="H3" s="142" t="s">
        <v>107</v>
      </c>
      <c r="I3" s="143" t="s">
        <v>103</v>
      </c>
    </row>
    <row r="4" spans="1:9" s="112" customFormat="1" ht="15" customHeight="1">
      <c r="A4" s="120" t="s">
        <v>15</v>
      </c>
      <c r="B4" s="95"/>
      <c r="C4" s="95"/>
      <c r="D4" s="95"/>
      <c r="E4" s="95"/>
      <c r="F4" s="95"/>
      <c r="G4" s="95"/>
      <c r="H4" s="144"/>
      <c r="I4" s="144"/>
    </row>
    <row r="5" spans="1:9" s="112" customFormat="1" ht="15" customHeight="1">
      <c r="A5" s="227"/>
      <c r="B5" s="48">
        <v>1</v>
      </c>
      <c r="D5" s="48">
        <v>1</v>
      </c>
      <c r="E5" s="48">
        <v>1</v>
      </c>
      <c r="F5" s="48"/>
      <c r="G5" s="48">
        <v>1945</v>
      </c>
      <c r="H5" s="145">
        <v>1400</v>
      </c>
      <c r="I5" s="145">
        <f>SUM(H5:H5)</f>
        <v>1400</v>
      </c>
    </row>
    <row r="6" spans="1:9" s="112" customFormat="1" ht="15" customHeight="1">
      <c r="A6" s="98" t="s">
        <v>33</v>
      </c>
      <c r="B6" s="92">
        <f>SUM(B5:B5)</f>
        <v>1</v>
      </c>
      <c r="C6" s="92">
        <f>SUM(C5:C5)</f>
        <v>0</v>
      </c>
      <c r="D6" s="92">
        <f>SUM(D5:D5)</f>
        <v>1</v>
      </c>
      <c r="E6" s="92">
        <f>SUM(E5:E5)</f>
        <v>1</v>
      </c>
      <c r="F6" s="92">
        <f>SUM(F5:F5)</f>
        <v>0</v>
      </c>
      <c r="G6" s="92" t="s">
        <v>28</v>
      </c>
      <c r="H6" s="146">
        <f>SUM(H5:H5)</f>
        <v>1400</v>
      </c>
      <c r="I6" s="146">
        <f>SUM(I5:I5)</f>
        <v>1400</v>
      </c>
    </row>
    <row r="7" spans="1:9" s="112" customFormat="1" ht="15" customHeight="1">
      <c r="A7" s="119" t="s">
        <v>16</v>
      </c>
      <c r="B7" s="118"/>
      <c r="C7" s="118"/>
      <c r="D7" s="118"/>
      <c r="E7" s="118"/>
      <c r="F7" s="118"/>
      <c r="G7" s="118"/>
      <c r="H7" s="147"/>
      <c r="I7" s="148"/>
    </row>
    <row r="8" spans="1:9" ht="15" customHeight="1">
      <c r="A8" s="227"/>
      <c r="B8" s="48">
        <v>1</v>
      </c>
      <c r="C8" s="111"/>
      <c r="D8" s="111">
        <v>1</v>
      </c>
      <c r="E8" s="111">
        <v>1</v>
      </c>
      <c r="F8" s="111"/>
      <c r="G8" s="111">
        <v>1931</v>
      </c>
      <c r="H8" s="149">
        <v>750</v>
      </c>
      <c r="I8" s="149">
        <f aca="true" t="shared" si="0" ref="I8:I17">SUM(H8:H8)</f>
        <v>750</v>
      </c>
    </row>
    <row r="9" spans="1:9" ht="15" customHeight="1">
      <c r="A9" s="227"/>
      <c r="B9" s="48">
        <v>1</v>
      </c>
      <c r="C9" s="48"/>
      <c r="D9" s="48">
        <v>1</v>
      </c>
      <c r="E9" s="48">
        <v>1</v>
      </c>
      <c r="F9" s="48"/>
      <c r="G9" s="48">
        <v>1932</v>
      </c>
      <c r="H9" s="145">
        <v>1050</v>
      </c>
      <c r="I9" s="145">
        <f t="shared" si="0"/>
        <v>1050</v>
      </c>
    </row>
    <row r="10" spans="1:9" ht="15" customHeight="1">
      <c r="A10" s="227"/>
      <c r="B10" s="48">
        <v>1</v>
      </c>
      <c r="C10" s="48"/>
      <c r="D10" s="48">
        <v>1</v>
      </c>
      <c r="E10" s="48">
        <v>1</v>
      </c>
      <c r="F10" s="48"/>
      <c r="G10" s="48">
        <v>1928</v>
      </c>
      <c r="H10" s="145">
        <v>1050</v>
      </c>
      <c r="I10" s="145">
        <f t="shared" si="0"/>
        <v>1050</v>
      </c>
    </row>
    <row r="11" spans="1:9" ht="15" customHeight="1">
      <c r="A11" s="227"/>
      <c r="B11" s="48">
        <v>1</v>
      </c>
      <c r="C11" s="4"/>
      <c r="D11" s="48">
        <v>1</v>
      </c>
      <c r="E11" s="48">
        <v>1</v>
      </c>
      <c r="F11" s="48"/>
      <c r="G11" s="48">
        <v>1946</v>
      </c>
      <c r="H11" s="149">
        <v>750</v>
      </c>
      <c r="I11" s="145">
        <f t="shared" si="0"/>
        <v>750</v>
      </c>
    </row>
    <row r="12" spans="1:9" ht="15" customHeight="1">
      <c r="A12" s="227"/>
      <c r="B12" s="48">
        <v>1</v>
      </c>
      <c r="C12" s="48">
        <v>1</v>
      </c>
      <c r="D12" s="48"/>
      <c r="E12" s="48">
        <v>1</v>
      </c>
      <c r="F12" s="48"/>
      <c r="G12" s="48">
        <v>1928</v>
      </c>
      <c r="H12" s="145">
        <v>600</v>
      </c>
      <c r="I12" s="145">
        <f t="shared" si="0"/>
        <v>600</v>
      </c>
    </row>
    <row r="13" spans="1:9" ht="15" customHeight="1">
      <c r="A13" s="227"/>
      <c r="B13" s="48">
        <v>1</v>
      </c>
      <c r="C13" s="48"/>
      <c r="D13" s="48">
        <v>1</v>
      </c>
      <c r="E13" s="48">
        <v>1</v>
      </c>
      <c r="F13" s="48"/>
      <c r="G13" s="48">
        <v>1928</v>
      </c>
      <c r="H13" s="149">
        <v>750</v>
      </c>
      <c r="I13" s="145">
        <f t="shared" si="0"/>
        <v>750</v>
      </c>
    </row>
    <row r="14" spans="1:9" ht="15" customHeight="1">
      <c r="A14" s="227"/>
      <c r="B14" s="48">
        <v>1</v>
      </c>
      <c r="C14" s="48"/>
      <c r="D14" s="48">
        <v>1</v>
      </c>
      <c r="E14" s="48">
        <v>1</v>
      </c>
      <c r="F14" s="48"/>
      <c r="G14" s="48">
        <v>1934</v>
      </c>
      <c r="H14" s="145">
        <v>300</v>
      </c>
      <c r="I14" s="145">
        <f t="shared" si="0"/>
        <v>300</v>
      </c>
    </row>
    <row r="15" spans="1:9" ht="15" customHeight="1">
      <c r="A15" s="227"/>
      <c r="B15" s="48">
        <v>1</v>
      </c>
      <c r="C15" s="48">
        <v>1</v>
      </c>
      <c r="D15" s="4"/>
      <c r="E15" s="48">
        <v>1</v>
      </c>
      <c r="F15" s="48"/>
      <c r="G15" s="196">
        <v>1926</v>
      </c>
      <c r="H15" s="145">
        <v>450</v>
      </c>
      <c r="I15" s="145">
        <f t="shared" si="0"/>
        <v>450</v>
      </c>
    </row>
    <row r="16" spans="1:10" ht="15" customHeight="1">
      <c r="A16" s="227"/>
      <c r="B16" s="48">
        <v>1</v>
      </c>
      <c r="C16" s="48"/>
      <c r="D16" s="48">
        <v>1</v>
      </c>
      <c r="E16" s="48">
        <v>1</v>
      </c>
      <c r="F16" s="48"/>
      <c r="G16" s="48">
        <v>1928</v>
      </c>
      <c r="H16" s="145">
        <v>600</v>
      </c>
      <c r="I16" s="145">
        <f t="shared" si="0"/>
        <v>600</v>
      </c>
      <c r="J16" s="15"/>
    </row>
    <row r="17" spans="1:10" ht="15" customHeight="1">
      <c r="A17" s="227"/>
      <c r="B17" s="48">
        <v>1</v>
      </c>
      <c r="C17" s="4"/>
      <c r="D17" s="48">
        <v>1</v>
      </c>
      <c r="E17" s="48">
        <v>1</v>
      </c>
      <c r="F17" s="48"/>
      <c r="G17" s="48">
        <v>1934</v>
      </c>
      <c r="H17" s="145">
        <v>500</v>
      </c>
      <c r="I17" s="145">
        <f t="shared" si="0"/>
        <v>500</v>
      </c>
      <c r="J17" s="225"/>
    </row>
    <row r="18" spans="1:10" ht="15" customHeight="1">
      <c r="A18" s="98" t="s">
        <v>34</v>
      </c>
      <c r="B18" s="92">
        <f>SUM(B8:B17)</f>
        <v>10</v>
      </c>
      <c r="C18" s="92">
        <f>SUM(C8:C17)</f>
        <v>2</v>
      </c>
      <c r="D18" s="92">
        <f>SUM(D8:D17)</f>
        <v>8</v>
      </c>
      <c r="E18" s="92">
        <f>SUM(E8:E17)</f>
        <v>10</v>
      </c>
      <c r="F18" s="92">
        <f>SUM(F8:F17)</f>
        <v>0</v>
      </c>
      <c r="G18" s="92"/>
      <c r="H18" s="146">
        <f>SUM(H8:H17)</f>
        <v>6800</v>
      </c>
      <c r="I18" s="146">
        <f>SUM(I8:I17)</f>
        <v>6800</v>
      </c>
      <c r="J18" s="15"/>
    </row>
    <row r="19" spans="1:9" ht="15" customHeight="1">
      <c r="A19" s="120" t="s">
        <v>18</v>
      </c>
      <c r="B19" s="94"/>
      <c r="C19" s="94"/>
      <c r="D19" s="94"/>
      <c r="E19" s="94"/>
      <c r="F19" s="94"/>
      <c r="G19" s="94"/>
      <c r="H19" s="150"/>
      <c r="I19" s="150"/>
    </row>
    <row r="20" spans="1:9" ht="15" customHeight="1">
      <c r="A20" s="227"/>
      <c r="B20" s="48">
        <v>1</v>
      </c>
      <c r="C20" s="48"/>
      <c r="D20" s="48">
        <v>1</v>
      </c>
      <c r="E20" s="48">
        <v>1</v>
      </c>
      <c r="F20" s="48"/>
      <c r="G20" s="196">
        <v>1943</v>
      </c>
      <c r="H20" s="145"/>
      <c r="I20" s="145">
        <f>SUM(H20:H20)</f>
        <v>0</v>
      </c>
    </row>
    <row r="21" spans="1:9" ht="15" customHeight="1">
      <c r="A21" s="98" t="s">
        <v>36</v>
      </c>
      <c r="B21" s="92">
        <v>1</v>
      </c>
      <c r="C21" s="92"/>
      <c r="D21" s="92">
        <v>1</v>
      </c>
      <c r="E21" s="92">
        <v>1</v>
      </c>
      <c r="F21" s="92"/>
      <c r="G21" s="92"/>
      <c r="H21" s="146">
        <f>SUM(H20:H20)</f>
        <v>0</v>
      </c>
      <c r="I21" s="146">
        <f>SUM(I20)</f>
        <v>0</v>
      </c>
    </row>
    <row r="22" spans="1:9" ht="15" customHeight="1">
      <c r="A22" s="120" t="s">
        <v>19</v>
      </c>
      <c r="B22" s="95"/>
      <c r="C22" s="95"/>
      <c r="D22" s="95"/>
      <c r="E22" s="95"/>
      <c r="F22" s="95"/>
      <c r="G22" s="95"/>
      <c r="H22" s="144"/>
      <c r="I22" s="144"/>
    </row>
    <row r="23" spans="1:9" ht="15" customHeight="1">
      <c r="A23" s="227"/>
      <c r="B23" s="48">
        <v>1</v>
      </c>
      <c r="C23" s="48"/>
      <c r="D23" s="48">
        <v>1</v>
      </c>
      <c r="E23" s="48">
        <v>1</v>
      </c>
      <c r="F23" s="48"/>
      <c r="G23" s="48">
        <v>1936</v>
      </c>
      <c r="H23" s="145">
        <v>292.96</v>
      </c>
      <c r="I23" s="145">
        <f>SUM(H23:H23)</f>
        <v>292.96</v>
      </c>
    </row>
    <row r="24" spans="1:9" ht="15" customHeight="1">
      <c r="A24" s="98" t="s">
        <v>37</v>
      </c>
      <c r="B24" s="51">
        <f>SUM(B23:B23)</f>
        <v>1</v>
      </c>
      <c r="C24" s="51">
        <f>SUM(C23:C23)</f>
        <v>0</v>
      </c>
      <c r="D24" s="51">
        <f>SUM(D23:D23)</f>
        <v>1</v>
      </c>
      <c r="E24" s="51">
        <f>SUM(E23:E23)</f>
        <v>1</v>
      </c>
      <c r="F24" s="51">
        <f>SUM(F23:F23)</f>
        <v>0</v>
      </c>
      <c r="G24" s="51" t="s">
        <v>28</v>
      </c>
      <c r="H24" s="151">
        <f>SUM(H23:H23)</f>
        <v>292.96</v>
      </c>
      <c r="I24" s="151">
        <f>SUM(I23:I23)</f>
        <v>292.96</v>
      </c>
    </row>
    <row r="25" spans="1:9" ht="15" customHeight="1">
      <c r="A25" s="120" t="s">
        <v>21</v>
      </c>
      <c r="B25" s="95"/>
      <c r="C25" s="95"/>
      <c r="D25" s="95"/>
      <c r="E25" s="95"/>
      <c r="F25" s="95"/>
      <c r="G25" s="95"/>
      <c r="H25" s="144"/>
      <c r="I25" s="144"/>
    </row>
    <row r="26" spans="1:9" ht="15" customHeight="1">
      <c r="A26" s="227"/>
      <c r="B26" s="48">
        <v>1</v>
      </c>
      <c r="C26" s="48"/>
      <c r="D26" s="48">
        <v>1</v>
      </c>
      <c r="E26" s="48">
        <v>1</v>
      </c>
      <c r="F26" s="48"/>
      <c r="G26" s="48">
        <v>1926</v>
      </c>
      <c r="H26" s="145">
        <v>2132</v>
      </c>
      <c r="I26" s="145">
        <f>SUM(H26:H26)</f>
        <v>2132</v>
      </c>
    </row>
    <row r="27" spans="1:9" ht="15" customHeight="1">
      <c r="A27" s="98" t="s">
        <v>38</v>
      </c>
      <c r="B27" s="51">
        <v>1</v>
      </c>
      <c r="C27" s="51"/>
      <c r="D27" s="51">
        <v>1</v>
      </c>
      <c r="E27" s="51">
        <v>1</v>
      </c>
      <c r="F27" s="51"/>
      <c r="G27" s="51"/>
      <c r="H27" s="151">
        <f>SUM(H26)</f>
        <v>2132</v>
      </c>
      <c r="I27" s="151">
        <f>SUM(I26)</f>
        <v>2132</v>
      </c>
    </row>
    <row r="28" spans="1:9" ht="15" customHeight="1">
      <c r="A28" s="120" t="s">
        <v>23</v>
      </c>
      <c r="B28" s="95"/>
      <c r="C28" s="95"/>
      <c r="D28" s="95"/>
      <c r="E28" s="95"/>
      <c r="F28" s="95"/>
      <c r="G28" s="95"/>
      <c r="H28" s="144"/>
      <c r="I28" s="144"/>
    </row>
    <row r="29" spans="1:9" ht="15" customHeight="1">
      <c r="A29" s="227"/>
      <c r="B29" s="48">
        <v>1</v>
      </c>
      <c r="C29" s="48"/>
      <c r="D29" s="48">
        <v>1</v>
      </c>
      <c r="E29" s="48">
        <v>1</v>
      </c>
      <c r="F29" s="48"/>
      <c r="G29" s="196">
        <v>1913</v>
      </c>
      <c r="H29" s="193">
        <v>300</v>
      </c>
      <c r="I29" s="145">
        <f>SUM(H29:H29)</f>
        <v>300</v>
      </c>
    </row>
    <row r="30" spans="1:9" ht="15" customHeight="1">
      <c r="A30" s="227"/>
      <c r="B30" s="48">
        <v>1</v>
      </c>
      <c r="C30" s="48"/>
      <c r="D30" s="48">
        <v>1</v>
      </c>
      <c r="E30" s="48">
        <v>1</v>
      </c>
      <c r="F30" s="48"/>
      <c r="G30" s="196">
        <v>1944</v>
      </c>
      <c r="H30" s="193">
        <v>160</v>
      </c>
      <c r="I30" s="145">
        <f>SUM(H30:H30)</f>
        <v>160</v>
      </c>
    </row>
    <row r="31" spans="1:9" ht="15" customHeight="1">
      <c r="A31" s="227"/>
      <c r="B31" s="48">
        <v>1</v>
      </c>
      <c r="C31" s="4"/>
      <c r="D31" s="48">
        <v>1</v>
      </c>
      <c r="E31" s="48">
        <v>1</v>
      </c>
      <c r="F31" s="48"/>
      <c r="G31" s="196">
        <v>1939</v>
      </c>
      <c r="H31" s="193">
        <v>1500</v>
      </c>
      <c r="I31" s="145">
        <f>SUM(H31:H31)</f>
        <v>1500</v>
      </c>
    </row>
    <row r="32" spans="1:9" ht="15" customHeight="1">
      <c r="A32" s="227"/>
      <c r="B32" s="48">
        <v>1</v>
      </c>
      <c r="C32" s="48">
        <v>1</v>
      </c>
      <c r="D32" s="4"/>
      <c r="E32" s="48">
        <v>1</v>
      </c>
      <c r="F32" s="48"/>
      <c r="G32" s="196">
        <v>1952</v>
      </c>
      <c r="H32" s="193">
        <v>1300</v>
      </c>
      <c r="I32" s="145">
        <f>SUM(H32:H32)</f>
        <v>1300</v>
      </c>
    </row>
    <row r="33" spans="1:9" ht="15" customHeight="1">
      <c r="A33" s="227"/>
      <c r="B33" s="48">
        <v>1</v>
      </c>
      <c r="C33" s="48"/>
      <c r="D33" s="48">
        <v>1</v>
      </c>
      <c r="E33" s="48">
        <v>1</v>
      </c>
      <c r="F33" s="48"/>
      <c r="G33" s="196">
        <v>1940</v>
      </c>
      <c r="H33" s="193">
        <v>1500</v>
      </c>
      <c r="I33" s="145">
        <f>SUM(H33:H33)</f>
        <v>1500</v>
      </c>
    </row>
    <row r="34" spans="1:9" ht="15" customHeight="1">
      <c r="A34" s="98" t="s">
        <v>40</v>
      </c>
      <c r="B34" s="92">
        <f>SUM(B29:B33)</f>
        <v>5</v>
      </c>
      <c r="C34" s="92">
        <f>SUM(C29:C33)</f>
        <v>1</v>
      </c>
      <c r="D34" s="92">
        <f>SUM(D29:D33)</f>
        <v>4</v>
      </c>
      <c r="E34" s="92">
        <f>SUM(E29:E33)</f>
        <v>5</v>
      </c>
      <c r="F34" s="92">
        <f>SUM(F29:F33)</f>
        <v>0</v>
      </c>
      <c r="G34" s="92" t="s">
        <v>28</v>
      </c>
      <c r="H34" s="146">
        <f>SUM(H29:H33)</f>
        <v>4760</v>
      </c>
      <c r="I34" s="146">
        <f>SUM(I29:I33)</f>
        <v>4760</v>
      </c>
    </row>
    <row r="35" spans="1:9" ht="15" customHeight="1">
      <c r="A35" s="99" t="s">
        <v>51</v>
      </c>
      <c r="B35" s="87">
        <f>SUM(B18,B6,B21,B24,B27,B34)</f>
        <v>19</v>
      </c>
      <c r="C35" s="87">
        <f>SUM(C18,C6,C24,C34)</f>
        <v>3</v>
      </c>
      <c r="D35" s="87">
        <f>SUM(D18,D6,D21,D24,D27,D34)</f>
        <v>16</v>
      </c>
      <c r="E35" s="87">
        <f>SUM(E18,E6,E21,E24,E27,E34)</f>
        <v>19</v>
      </c>
      <c r="F35" s="87">
        <v>2</v>
      </c>
      <c r="G35" s="87"/>
      <c r="H35" s="132">
        <f>SUM(H6+H18+H21+H24+H27+H34)</f>
        <v>15384.96</v>
      </c>
      <c r="I35" s="132">
        <f>SUM(I6+I18+I21+I24+I27+I34)</f>
        <v>15384.96</v>
      </c>
    </row>
    <row r="40" spans="1:2" ht="12.75">
      <c r="A40" s="194"/>
      <c r="B40" s="194"/>
    </row>
    <row r="41" spans="1:2" ht="12.75">
      <c r="A41" s="194"/>
      <c r="B41" s="194"/>
    </row>
    <row r="42" spans="1:2" ht="12.75">
      <c r="A42" s="194"/>
      <c r="B42" s="194"/>
    </row>
    <row r="43" spans="1:2" ht="12.75">
      <c r="A43" s="194"/>
      <c r="B43" s="194"/>
    </row>
    <row r="44" spans="1:2" ht="12.75">
      <c r="A44" s="194"/>
      <c r="B44" s="194"/>
    </row>
    <row r="45" spans="1:2" ht="12.75">
      <c r="A45" s="176"/>
      <c r="B45" s="15"/>
    </row>
  </sheetData>
  <mergeCells count="2">
    <mergeCell ref="A1:I1"/>
    <mergeCell ref="A2:I2"/>
  </mergeCells>
  <printOptions/>
  <pageMargins left="0.79" right="0.75" top="1" bottom="1" header="0.5" footer="0.5"/>
  <pageSetup fitToHeight="1" fitToWidth="1" horizontalDpi="600" verticalDpi="600" orientation="landscape" paperSize="9" scale="8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sheetPr codeName="Foglio15">
    <tabColor indexed="57"/>
  </sheetPr>
  <dimension ref="A1:K200"/>
  <sheetViews>
    <sheetView workbookViewId="0" topLeftCell="A1">
      <selection activeCell="A66" sqref="A66:A72"/>
    </sheetView>
  </sheetViews>
  <sheetFormatPr defaultColWidth="9.140625" defaultRowHeight="12.75"/>
  <cols>
    <col min="1" max="1" width="43.00390625" style="4" customWidth="1"/>
    <col min="2" max="2" width="15.7109375" style="4" customWidth="1"/>
    <col min="3" max="4" width="7.7109375" style="4" customWidth="1"/>
    <col min="5" max="5" width="10.8515625" style="5" customWidth="1"/>
    <col min="6" max="6" width="10.8515625" style="4" customWidth="1"/>
    <col min="7" max="7" width="16.7109375" style="4" customWidth="1"/>
    <col min="8" max="8" width="14.00390625" style="14" hidden="1" customWidth="1"/>
    <col min="9" max="10" width="15.421875" style="115" customWidth="1"/>
    <col min="11" max="11" width="15.8515625" style="126" customWidth="1"/>
    <col min="12" max="16384" width="9.140625" style="4" customWidth="1"/>
  </cols>
  <sheetData>
    <row r="1" spans="1:11" ht="30" customHeight="1">
      <c r="A1" s="230" t="s">
        <v>4</v>
      </c>
      <c r="B1" s="230"/>
      <c r="C1" s="230"/>
      <c r="D1" s="230"/>
      <c r="E1" s="230"/>
      <c r="F1" s="230"/>
      <c r="G1" s="230"/>
      <c r="H1" s="230"/>
      <c r="I1" s="230"/>
      <c r="J1" s="230"/>
      <c r="K1" s="230"/>
    </row>
    <row r="2" spans="1:11" ht="39" customHeight="1">
      <c r="A2" s="264" t="s">
        <v>5</v>
      </c>
      <c r="B2" s="265"/>
      <c r="C2" s="265"/>
      <c r="D2" s="265"/>
      <c r="E2" s="265"/>
      <c r="F2" s="265"/>
      <c r="G2" s="265"/>
      <c r="H2" s="265"/>
      <c r="I2" s="265"/>
      <c r="J2" s="265"/>
      <c r="K2" s="266"/>
    </row>
    <row r="3" spans="1:11" ht="15" customHeight="1">
      <c r="A3" s="17" t="s">
        <v>58</v>
      </c>
      <c r="B3" s="17" t="s">
        <v>104</v>
      </c>
      <c r="C3" s="17" t="s">
        <v>30</v>
      </c>
      <c r="D3" s="17" t="s">
        <v>31</v>
      </c>
      <c r="E3" s="17" t="s">
        <v>98</v>
      </c>
      <c r="F3" s="17" t="s">
        <v>102</v>
      </c>
      <c r="G3" s="17" t="s">
        <v>59</v>
      </c>
      <c r="H3" s="17" t="s">
        <v>71</v>
      </c>
      <c r="I3" s="233" t="s">
        <v>76</v>
      </c>
      <c r="J3" s="274"/>
      <c r="K3" s="127" t="s">
        <v>108</v>
      </c>
    </row>
    <row r="4" spans="1:11" ht="15" customHeight="1">
      <c r="A4" s="121" t="s">
        <v>15</v>
      </c>
      <c r="B4" s="17"/>
      <c r="C4" s="17"/>
      <c r="D4" s="17"/>
      <c r="E4" s="17"/>
      <c r="F4" s="17"/>
      <c r="G4" s="17"/>
      <c r="H4" s="17"/>
      <c r="I4" s="17"/>
      <c r="J4" s="123"/>
      <c r="K4" s="135"/>
    </row>
    <row r="5" spans="1:11" ht="15" customHeight="1">
      <c r="A5" s="227"/>
      <c r="B5" s="48">
        <v>1</v>
      </c>
      <c r="C5" s="195"/>
      <c r="D5" s="48">
        <v>1</v>
      </c>
      <c r="E5" s="48">
        <v>1</v>
      </c>
      <c r="F5" s="48"/>
      <c r="G5" s="48">
        <v>1918</v>
      </c>
      <c r="H5" s="49">
        <v>13.93</v>
      </c>
      <c r="I5" s="113">
        <v>40400</v>
      </c>
      <c r="J5" s="113">
        <v>40543</v>
      </c>
      <c r="K5" s="145">
        <v>2449.06</v>
      </c>
    </row>
    <row r="6" spans="1:11" ht="15" customHeight="1">
      <c r="A6" s="227"/>
      <c r="B6" s="48">
        <v>1</v>
      </c>
      <c r="C6" s="48"/>
      <c r="D6" s="195">
        <v>1</v>
      </c>
      <c r="E6" s="48">
        <v>1</v>
      </c>
      <c r="F6" s="48"/>
      <c r="G6" s="48">
        <v>1923</v>
      </c>
      <c r="H6" s="49">
        <v>10.72</v>
      </c>
      <c r="I6" s="113">
        <v>40179</v>
      </c>
      <c r="J6" s="113">
        <v>40543</v>
      </c>
      <c r="K6" s="145">
        <v>0</v>
      </c>
    </row>
    <row r="7" spans="1:11" ht="15" customHeight="1">
      <c r="A7" s="227"/>
      <c r="B7" s="48">
        <v>1</v>
      </c>
      <c r="C7" s="5"/>
      <c r="D7" s="48">
        <v>1</v>
      </c>
      <c r="E7" s="48">
        <v>1</v>
      </c>
      <c r="F7" s="48"/>
      <c r="G7" s="196">
        <v>1930</v>
      </c>
      <c r="H7" s="49">
        <v>26.39</v>
      </c>
      <c r="I7" s="113">
        <v>40179</v>
      </c>
      <c r="J7" s="113">
        <v>40543</v>
      </c>
      <c r="K7" s="145">
        <v>2021.32</v>
      </c>
    </row>
    <row r="8" spans="1:11" ht="15" customHeight="1">
      <c r="A8" s="227"/>
      <c r="B8" s="48">
        <v>1</v>
      </c>
      <c r="C8" s="48">
        <v>1</v>
      </c>
      <c r="D8" s="5"/>
      <c r="E8" s="48">
        <v>1</v>
      </c>
      <c r="F8" s="48"/>
      <c r="G8" s="48">
        <v>1947</v>
      </c>
      <c r="H8" s="49">
        <v>24.12</v>
      </c>
      <c r="I8" s="113">
        <v>40179</v>
      </c>
      <c r="J8" s="113">
        <v>40397</v>
      </c>
      <c r="K8" s="145">
        <v>1155</v>
      </c>
    </row>
    <row r="9" spans="1:11" ht="15" customHeight="1">
      <c r="A9" s="98" t="s">
        <v>33</v>
      </c>
      <c r="B9" s="92">
        <f>SUM(B5:B8)</f>
        <v>4</v>
      </c>
      <c r="C9" s="92">
        <f>SUM(C5:C8)</f>
        <v>1</v>
      </c>
      <c r="D9" s="92">
        <f>SUM(D5:D8)</f>
        <v>3</v>
      </c>
      <c r="E9" s="92">
        <f>SUM(E5:E8)</f>
        <v>4</v>
      </c>
      <c r="F9" s="92"/>
      <c r="G9" s="92"/>
      <c r="H9" s="93"/>
      <c r="I9" s="114"/>
      <c r="J9" s="114"/>
      <c r="K9" s="146">
        <f>SUM(K5:K8)</f>
        <v>5625.38</v>
      </c>
    </row>
    <row r="10" spans="1:11" ht="15" customHeight="1">
      <c r="A10" s="108" t="s">
        <v>16</v>
      </c>
      <c r="B10" s="17"/>
      <c r="C10" s="17"/>
      <c r="D10" s="17"/>
      <c r="E10" s="17"/>
      <c r="F10" s="17"/>
      <c r="G10" s="17"/>
      <c r="H10" s="17"/>
      <c r="I10" s="117"/>
      <c r="J10" s="17"/>
      <c r="K10" s="135"/>
    </row>
    <row r="11" spans="1:11" ht="15" customHeight="1">
      <c r="A11" s="227"/>
      <c r="B11" s="48">
        <v>1</v>
      </c>
      <c r="C11" s="5"/>
      <c r="D11" s="48">
        <v>1</v>
      </c>
      <c r="E11" s="48"/>
      <c r="F11" s="48">
        <v>1</v>
      </c>
      <c r="G11" s="48">
        <v>1957</v>
      </c>
      <c r="H11" s="49">
        <v>83</v>
      </c>
      <c r="I11" s="113">
        <v>40179</v>
      </c>
      <c r="J11" s="113">
        <v>40543</v>
      </c>
      <c r="K11" s="145">
        <v>31135</v>
      </c>
    </row>
    <row r="12" spans="1:11" ht="15" customHeight="1">
      <c r="A12" s="227"/>
      <c r="B12" s="48">
        <v>1</v>
      </c>
      <c r="C12" s="5"/>
      <c r="D12" s="48">
        <v>1</v>
      </c>
      <c r="E12" s="48">
        <v>1</v>
      </c>
      <c r="F12" s="48"/>
      <c r="G12" s="48">
        <v>1921</v>
      </c>
      <c r="H12" s="49">
        <v>51.02</v>
      </c>
      <c r="I12" s="113">
        <v>40179</v>
      </c>
      <c r="J12" s="113">
        <v>40543</v>
      </c>
      <c r="K12" s="145">
        <v>6569.2</v>
      </c>
    </row>
    <row r="13" spans="1:11" ht="15" customHeight="1">
      <c r="A13" s="227"/>
      <c r="B13" s="48">
        <v>1</v>
      </c>
      <c r="C13" s="5"/>
      <c r="D13" s="48">
        <v>1</v>
      </c>
      <c r="E13" s="48">
        <v>1</v>
      </c>
      <c r="F13" s="48"/>
      <c r="G13" s="48">
        <v>1921</v>
      </c>
      <c r="H13" s="49">
        <v>30.95</v>
      </c>
      <c r="I13" s="113">
        <v>40179</v>
      </c>
      <c r="J13" s="113">
        <v>40543</v>
      </c>
      <c r="K13" s="145">
        <v>11098.64</v>
      </c>
    </row>
    <row r="14" spans="1:11" ht="15" customHeight="1">
      <c r="A14" s="227"/>
      <c r="B14" s="48">
        <v>1</v>
      </c>
      <c r="C14" s="5"/>
      <c r="D14" s="48">
        <v>1</v>
      </c>
      <c r="E14" s="48">
        <v>1</v>
      </c>
      <c r="F14" s="48"/>
      <c r="G14" s="48">
        <v>1922</v>
      </c>
      <c r="H14" s="49">
        <v>2.71</v>
      </c>
      <c r="I14" s="113">
        <v>40179</v>
      </c>
      <c r="J14" s="113">
        <v>40543</v>
      </c>
      <c r="K14" s="145">
        <v>470.66</v>
      </c>
    </row>
    <row r="15" spans="1:11" ht="15" customHeight="1">
      <c r="A15" s="227"/>
      <c r="B15" s="48">
        <v>1</v>
      </c>
      <c r="C15" s="48">
        <v>1</v>
      </c>
      <c r="D15" s="48"/>
      <c r="E15" s="48">
        <v>1</v>
      </c>
      <c r="F15" s="48"/>
      <c r="G15" s="48">
        <v>1922</v>
      </c>
      <c r="H15" s="49">
        <v>13.14</v>
      </c>
      <c r="I15" s="113">
        <v>40179</v>
      </c>
      <c r="J15" s="113">
        <v>40543</v>
      </c>
      <c r="K15" s="145">
        <v>5654</v>
      </c>
    </row>
    <row r="16" spans="1:11" ht="15" customHeight="1">
      <c r="A16" s="227"/>
      <c r="B16" s="48">
        <v>1</v>
      </c>
      <c r="C16" s="48"/>
      <c r="D16" s="48">
        <v>1</v>
      </c>
      <c r="E16" s="48">
        <v>1</v>
      </c>
      <c r="F16" s="48"/>
      <c r="G16" s="48">
        <v>1934</v>
      </c>
      <c r="H16" s="49">
        <v>18.82</v>
      </c>
      <c r="I16" s="113">
        <v>40179</v>
      </c>
      <c r="J16" s="113">
        <v>40543</v>
      </c>
      <c r="K16" s="145">
        <v>3150</v>
      </c>
    </row>
    <row r="17" spans="1:11" ht="15" customHeight="1">
      <c r="A17" s="227"/>
      <c r="B17" s="48">
        <v>1</v>
      </c>
      <c r="C17" s="48"/>
      <c r="D17" s="48">
        <v>1</v>
      </c>
      <c r="E17" s="48">
        <v>1</v>
      </c>
      <c r="F17" s="48"/>
      <c r="G17" s="48">
        <v>1925</v>
      </c>
      <c r="H17" s="49">
        <v>27.96</v>
      </c>
      <c r="I17" s="113">
        <v>40179</v>
      </c>
      <c r="J17" s="113">
        <v>40543</v>
      </c>
      <c r="K17" s="145">
        <v>11215</v>
      </c>
    </row>
    <row r="18" spans="1:11" ht="15" customHeight="1">
      <c r="A18" s="227"/>
      <c r="B18" s="48">
        <v>1</v>
      </c>
      <c r="C18" s="48">
        <v>1</v>
      </c>
      <c r="D18" s="48"/>
      <c r="E18" s="48">
        <v>1</v>
      </c>
      <c r="F18" s="48"/>
      <c r="G18" s="48">
        <v>1925</v>
      </c>
      <c r="H18" s="49">
        <v>23.63</v>
      </c>
      <c r="I18" s="113">
        <v>40179</v>
      </c>
      <c r="J18" s="113">
        <v>40543</v>
      </c>
      <c r="K18" s="145">
        <v>8962.15</v>
      </c>
    </row>
    <row r="19" spans="1:11" ht="15" customHeight="1">
      <c r="A19" s="227"/>
      <c r="B19" s="48">
        <v>1</v>
      </c>
      <c r="C19" s="48"/>
      <c r="D19" s="48">
        <v>1</v>
      </c>
      <c r="E19" s="48">
        <v>1</v>
      </c>
      <c r="F19" s="48"/>
      <c r="G19" s="48">
        <v>1914</v>
      </c>
      <c r="H19" s="49">
        <v>21.24</v>
      </c>
      <c r="I19" s="113">
        <v>40179</v>
      </c>
      <c r="J19" s="113">
        <v>40543</v>
      </c>
      <c r="K19" s="145">
        <v>7717.84</v>
      </c>
    </row>
    <row r="20" spans="1:11" ht="15" customHeight="1">
      <c r="A20" s="227"/>
      <c r="B20" s="48">
        <v>1</v>
      </c>
      <c r="C20" s="48">
        <v>1</v>
      </c>
      <c r="D20" s="48"/>
      <c r="E20" s="48">
        <v>1</v>
      </c>
      <c r="F20" s="48"/>
      <c r="G20" s="48">
        <v>1928</v>
      </c>
      <c r="H20" s="49"/>
      <c r="I20" s="113">
        <v>40179</v>
      </c>
      <c r="J20" s="113">
        <v>40209</v>
      </c>
      <c r="K20" s="145">
        <v>41.16</v>
      </c>
    </row>
    <row r="21" spans="1:11" ht="15" customHeight="1">
      <c r="A21" s="227"/>
      <c r="B21" s="48">
        <v>1</v>
      </c>
      <c r="C21" s="48"/>
      <c r="D21" s="48">
        <v>1</v>
      </c>
      <c r="E21" s="48">
        <v>1</v>
      </c>
      <c r="F21" s="48"/>
      <c r="G21" s="48">
        <v>1942</v>
      </c>
      <c r="H21" s="49"/>
      <c r="I21" s="113">
        <v>40281</v>
      </c>
      <c r="J21" s="113">
        <v>40315</v>
      </c>
      <c r="K21" s="145">
        <v>1410.4</v>
      </c>
    </row>
    <row r="22" spans="1:11" ht="15" customHeight="1">
      <c r="A22" s="227"/>
      <c r="B22" s="48">
        <v>1</v>
      </c>
      <c r="C22" s="48"/>
      <c r="D22" s="48">
        <v>1</v>
      </c>
      <c r="E22" s="48">
        <v>1</v>
      </c>
      <c r="F22" s="48"/>
      <c r="G22" s="48">
        <v>1914</v>
      </c>
      <c r="H22" s="49">
        <v>37.49</v>
      </c>
      <c r="I22" s="113">
        <v>40179</v>
      </c>
      <c r="J22" s="113">
        <v>40543</v>
      </c>
      <c r="K22" s="145">
        <v>14766.6</v>
      </c>
    </row>
    <row r="23" spans="1:11" ht="15" customHeight="1">
      <c r="A23" s="227"/>
      <c r="B23" s="48">
        <v>1</v>
      </c>
      <c r="C23" s="48"/>
      <c r="D23" s="48">
        <v>1</v>
      </c>
      <c r="E23" s="48">
        <v>1</v>
      </c>
      <c r="F23" s="48"/>
      <c r="G23" s="48">
        <v>1921</v>
      </c>
      <c r="H23" s="49">
        <v>10.75</v>
      </c>
      <c r="I23" s="113">
        <v>40179</v>
      </c>
      <c r="J23" s="113">
        <v>40543</v>
      </c>
      <c r="K23" s="145">
        <v>4179.67</v>
      </c>
    </row>
    <row r="24" spans="1:11" ht="15" customHeight="1">
      <c r="A24" s="227"/>
      <c r="B24" s="48">
        <v>1</v>
      </c>
      <c r="C24" s="48"/>
      <c r="D24" s="48">
        <v>1</v>
      </c>
      <c r="E24" s="48">
        <v>1</v>
      </c>
      <c r="F24" s="48"/>
      <c r="G24" s="48">
        <v>1907</v>
      </c>
      <c r="H24" s="49">
        <v>13.38</v>
      </c>
      <c r="I24" s="113">
        <v>40179</v>
      </c>
      <c r="J24" s="113">
        <v>40543</v>
      </c>
      <c r="K24" s="145">
        <v>4778.2</v>
      </c>
    </row>
    <row r="25" spans="1:11" ht="15" customHeight="1">
      <c r="A25" s="227"/>
      <c r="B25" s="48">
        <v>1</v>
      </c>
      <c r="C25" s="48"/>
      <c r="D25" s="48">
        <v>1</v>
      </c>
      <c r="E25" s="48"/>
      <c r="F25" s="48">
        <v>1</v>
      </c>
      <c r="G25" s="48">
        <v>1954</v>
      </c>
      <c r="H25" s="49"/>
      <c r="I25" s="113">
        <v>40179</v>
      </c>
      <c r="J25" s="113">
        <v>40472</v>
      </c>
      <c r="K25" s="145">
        <v>16066.71</v>
      </c>
    </row>
    <row r="26" spans="1:11" ht="15" customHeight="1">
      <c r="A26" s="227"/>
      <c r="B26" s="48">
        <v>1</v>
      </c>
      <c r="C26" s="48">
        <v>1</v>
      </c>
      <c r="D26" s="48"/>
      <c r="E26" s="48">
        <v>1</v>
      </c>
      <c r="F26" s="48"/>
      <c r="G26" s="48">
        <v>1939</v>
      </c>
      <c r="H26" s="49"/>
      <c r="I26" s="113">
        <v>40179</v>
      </c>
      <c r="J26" s="113">
        <v>40440</v>
      </c>
      <c r="K26" s="145">
        <v>1668.55</v>
      </c>
    </row>
    <row r="27" spans="1:11" ht="15" customHeight="1">
      <c r="A27" s="227"/>
      <c r="B27" s="48">
        <v>1</v>
      </c>
      <c r="C27" s="48">
        <v>1</v>
      </c>
      <c r="D27" s="48"/>
      <c r="E27" s="48">
        <v>1</v>
      </c>
      <c r="F27" s="48"/>
      <c r="G27" s="48">
        <v>1927</v>
      </c>
      <c r="H27" s="49">
        <v>7.12</v>
      </c>
      <c r="I27" s="113">
        <v>40179</v>
      </c>
      <c r="J27" s="113">
        <v>40543</v>
      </c>
      <c r="K27" s="145">
        <v>18757.18</v>
      </c>
    </row>
    <row r="28" spans="1:11" ht="15" customHeight="1">
      <c r="A28" s="227"/>
      <c r="B28" s="48">
        <v>1</v>
      </c>
      <c r="C28" s="48"/>
      <c r="D28" s="48">
        <v>1</v>
      </c>
      <c r="E28" s="48">
        <v>1</v>
      </c>
      <c r="F28" s="48"/>
      <c r="G28" s="48">
        <v>1931</v>
      </c>
      <c r="H28" s="49">
        <v>24.09</v>
      </c>
      <c r="I28" s="113">
        <v>40179</v>
      </c>
      <c r="J28" s="113">
        <v>40543</v>
      </c>
      <c r="K28" s="145">
        <v>7782.44</v>
      </c>
    </row>
    <row r="29" spans="1:11" ht="15" customHeight="1">
      <c r="A29" s="227"/>
      <c r="B29" s="48">
        <v>1</v>
      </c>
      <c r="C29" s="48">
        <v>1</v>
      </c>
      <c r="D29" s="48"/>
      <c r="E29" s="48">
        <v>1</v>
      </c>
      <c r="F29" s="48"/>
      <c r="G29" s="48">
        <v>1932</v>
      </c>
      <c r="H29" s="49"/>
      <c r="I29" s="113">
        <v>40179</v>
      </c>
      <c r="J29" s="113">
        <v>40543</v>
      </c>
      <c r="K29" s="145">
        <v>1154.25</v>
      </c>
    </row>
    <row r="30" spans="1:11" ht="15" customHeight="1">
      <c r="A30" s="227"/>
      <c r="B30" s="48">
        <v>1</v>
      </c>
      <c r="C30" s="48">
        <v>1</v>
      </c>
      <c r="D30" s="48"/>
      <c r="E30" s="48">
        <v>1</v>
      </c>
      <c r="F30" s="48"/>
      <c r="G30" s="48">
        <v>1937</v>
      </c>
      <c r="H30" s="49">
        <v>57</v>
      </c>
      <c r="I30" s="113">
        <v>40179</v>
      </c>
      <c r="J30" s="113">
        <v>40543</v>
      </c>
      <c r="K30" s="145">
        <v>20805</v>
      </c>
    </row>
    <row r="31" spans="1:11" ht="15" customHeight="1">
      <c r="A31" s="227"/>
      <c r="B31" s="48">
        <v>1</v>
      </c>
      <c r="C31" s="48"/>
      <c r="D31" s="48">
        <v>1</v>
      </c>
      <c r="E31" s="48">
        <v>1</v>
      </c>
      <c r="F31" s="48"/>
      <c r="G31" s="48">
        <v>1922</v>
      </c>
      <c r="H31" s="49">
        <v>7.56</v>
      </c>
      <c r="I31" s="113">
        <v>40179</v>
      </c>
      <c r="J31" s="113">
        <v>40543</v>
      </c>
      <c r="K31" s="145">
        <v>170.62</v>
      </c>
    </row>
    <row r="32" spans="1:11" ht="15" customHeight="1">
      <c r="A32" s="227"/>
      <c r="B32" s="48">
        <v>1</v>
      </c>
      <c r="C32" s="48"/>
      <c r="D32" s="48">
        <v>1</v>
      </c>
      <c r="E32" s="48">
        <v>1</v>
      </c>
      <c r="F32" s="48"/>
      <c r="G32" s="48">
        <v>1924</v>
      </c>
      <c r="H32" s="49"/>
      <c r="I32" s="113">
        <v>40242</v>
      </c>
      <c r="J32" s="113">
        <v>40359</v>
      </c>
      <c r="K32" s="145">
        <v>339.81</v>
      </c>
    </row>
    <row r="33" spans="1:11" ht="15" customHeight="1">
      <c r="A33" s="227"/>
      <c r="B33" s="48">
        <v>1</v>
      </c>
      <c r="C33" s="48"/>
      <c r="D33" s="48">
        <v>1</v>
      </c>
      <c r="E33" s="48"/>
      <c r="F33" s="48">
        <v>1</v>
      </c>
      <c r="G33" s="48">
        <v>1920</v>
      </c>
      <c r="H33" s="49">
        <v>36.78</v>
      </c>
      <c r="I33" s="113">
        <v>40179</v>
      </c>
      <c r="J33" s="113">
        <v>40543</v>
      </c>
      <c r="K33" s="145">
        <v>12984.4</v>
      </c>
    </row>
    <row r="34" spans="1:11" ht="15" customHeight="1">
      <c r="A34" s="227"/>
      <c r="B34" s="48">
        <v>1</v>
      </c>
      <c r="C34" s="48">
        <v>1</v>
      </c>
      <c r="D34" s="48"/>
      <c r="E34" s="48">
        <v>1</v>
      </c>
      <c r="F34" s="48"/>
      <c r="G34" s="48">
        <v>1924</v>
      </c>
      <c r="H34" s="49">
        <v>23.11</v>
      </c>
      <c r="I34" s="113">
        <v>40179</v>
      </c>
      <c r="J34" s="113">
        <v>40543</v>
      </c>
      <c r="K34" s="145">
        <v>6810.06</v>
      </c>
    </row>
    <row r="35" spans="1:11" ht="15" customHeight="1">
      <c r="A35" s="227"/>
      <c r="B35" s="48">
        <v>1</v>
      </c>
      <c r="C35" s="48"/>
      <c r="D35" s="48">
        <v>1</v>
      </c>
      <c r="E35" s="48">
        <v>1</v>
      </c>
      <c r="F35" s="48"/>
      <c r="G35" s="48">
        <v>1983</v>
      </c>
      <c r="H35" s="49"/>
      <c r="I35" s="113">
        <v>40179</v>
      </c>
      <c r="J35" s="113">
        <v>40543</v>
      </c>
      <c r="K35" s="145">
        <v>7265.6</v>
      </c>
    </row>
    <row r="36" spans="1:11" ht="15" customHeight="1">
      <c r="A36" s="227"/>
      <c r="B36" s="48">
        <v>1</v>
      </c>
      <c r="C36" s="48"/>
      <c r="D36" s="48">
        <v>1</v>
      </c>
      <c r="E36" s="48">
        <v>1</v>
      </c>
      <c r="F36" s="48"/>
      <c r="G36" s="48">
        <v>1936</v>
      </c>
      <c r="H36" s="49">
        <v>2.86</v>
      </c>
      <c r="I36" s="113">
        <v>40179</v>
      </c>
      <c r="J36" s="113">
        <v>40543</v>
      </c>
      <c r="K36" s="145">
        <v>5640.33</v>
      </c>
    </row>
    <row r="37" spans="1:11" ht="15" customHeight="1">
      <c r="A37" s="227"/>
      <c r="B37" s="48">
        <v>1</v>
      </c>
      <c r="C37" s="48"/>
      <c r="D37" s="48">
        <v>1</v>
      </c>
      <c r="E37" s="48">
        <v>1</v>
      </c>
      <c r="F37" s="48"/>
      <c r="G37" s="48">
        <v>1910</v>
      </c>
      <c r="H37" s="49">
        <v>23.27</v>
      </c>
      <c r="I37" s="113">
        <v>40179</v>
      </c>
      <c r="J37" s="113">
        <v>40543</v>
      </c>
      <c r="K37" s="145">
        <v>6509.41</v>
      </c>
    </row>
    <row r="38" spans="1:11" ht="15" customHeight="1">
      <c r="A38" s="98" t="s">
        <v>34</v>
      </c>
      <c r="B38" s="92">
        <f>SUM(B11:B37)</f>
        <v>27</v>
      </c>
      <c r="C38" s="92">
        <f>SUM(C11:C37)</f>
        <v>8</v>
      </c>
      <c r="D38" s="92">
        <f>SUM(D11:D37)</f>
        <v>19</v>
      </c>
      <c r="E38" s="92">
        <f>SUM(E11:E37)</f>
        <v>24</v>
      </c>
      <c r="F38" s="92">
        <f>SUM(F11:F37)</f>
        <v>3</v>
      </c>
      <c r="G38" s="92" t="s">
        <v>28</v>
      </c>
      <c r="H38" s="92">
        <f>SUM(H11:H37)</f>
        <v>515.88</v>
      </c>
      <c r="I38" s="114" t="s">
        <v>28</v>
      </c>
      <c r="J38" s="92" t="s">
        <v>29</v>
      </c>
      <c r="K38" s="146">
        <f>SUM(K11:K37)</f>
        <v>217102.87999999998</v>
      </c>
    </row>
    <row r="39" spans="1:11" ht="15" customHeight="1">
      <c r="A39" s="120" t="s">
        <v>17</v>
      </c>
      <c r="B39" s="95"/>
      <c r="C39" s="95"/>
      <c r="D39" s="95"/>
      <c r="E39" s="95"/>
      <c r="F39" s="95"/>
      <c r="G39" s="95"/>
      <c r="H39" s="95"/>
      <c r="I39" s="122"/>
      <c r="J39" s="95"/>
      <c r="K39" s="144"/>
    </row>
    <row r="40" spans="1:11" ht="15" customHeight="1">
      <c r="A40" s="227"/>
      <c r="B40" s="48">
        <v>1</v>
      </c>
      <c r="C40" s="48"/>
      <c r="D40" s="48">
        <v>1</v>
      </c>
      <c r="E40" s="48">
        <v>1</v>
      </c>
      <c r="F40" s="48"/>
      <c r="G40" s="48">
        <v>1972</v>
      </c>
      <c r="H40" s="49">
        <v>28.11</v>
      </c>
      <c r="I40" s="113">
        <v>40179</v>
      </c>
      <c r="J40" s="113">
        <v>40543</v>
      </c>
      <c r="K40" s="145">
        <v>15539.07</v>
      </c>
    </row>
    <row r="41" spans="1:11" ht="15" customHeight="1">
      <c r="A41" s="227"/>
      <c r="B41" s="48">
        <v>1</v>
      </c>
      <c r="C41" s="48"/>
      <c r="D41" s="48">
        <v>1</v>
      </c>
      <c r="E41" s="48">
        <v>1</v>
      </c>
      <c r="F41" s="48"/>
      <c r="G41" s="196">
        <v>1942</v>
      </c>
      <c r="H41" s="49">
        <v>15.21</v>
      </c>
      <c r="I41" s="113">
        <v>41030</v>
      </c>
      <c r="J41" s="113">
        <v>41182</v>
      </c>
      <c r="K41" s="145">
        <v>1936.48</v>
      </c>
    </row>
    <row r="42" spans="1:11" ht="15" customHeight="1">
      <c r="A42" s="227"/>
      <c r="B42" s="48">
        <v>1</v>
      </c>
      <c r="C42" s="48">
        <v>1</v>
      </c>
      <c r="D42" s="48"/>
      <c r="E42" s="48">
        <v>1</v>
      </c>
      <c r="F42" s="48"/>
      <c r="G42" s="48">
        <v>1933</v>
      </c>
      <c r="H42" s="49">
        <v>22.51</v>
      </c>
      <c r="I42" s="113">
        <v>40179</v>
      </c>
      <c r="J42" s="113">
        <v>40543</v>
      </c>
      <c r="K42" s="145">
        <v>11309</v>
      </c>
    </row>
    <row r="43" spans="1:11" ht="15" customHeight="1">
      <c r="A43" s="227"/>
      <c r="B43" s="48">
        <v>1</v>
      </c>
      <c r="C43" s="48"/>
      <c r="D43" s="48">
        <v>1</v>
      </c>
      <c r="E43" s="48">
        <v>1</v>
      </c>
      <c r="F43" s="48"/>
      <c r="G43" s="48">
        <v>1914</v>
      </c>
      <c r="H43" s="49">
        <v>29.5</v>
      </c>
      <c r="I43" s="113">
        <v>40179</v>
      </c>
      <c r="J43" s="113">
        <v>40543</v>
      </c>
      <c r="K43" s="145">
        <v>9151</v>
      </c>
    </row>
    <row r="44" spans="1:11" ht="15" customHeight="1">
      <c r="A44" s="98" t="s">
        <v>35</v>
      </c>
      <c r="B44" s="92">
        <f>SUM(B40:B43)</f>
        <v>4</v>
      </c>
      <c r="C44" s="92">
        <f>SUM(C40:C43)</f>
        <v>1</v>
      </c>
      <c r="D44" s="92">
        <f>SUM(D40:D43)</f>
        <v>3</v>
      </c>
      <c r="E44" s="92">
        <f>SUM(E40:E43)</f>
        <v>4</v>
      </c>
      <c r="F44" s="92"/>
      <c r="G44" s="92"/>
      <c r="H44" s="93"/>
      <c r="I44" s="114"/>
      <c r="J44" s="114"/>
      <c r="K44" s="146">
        <f>SUM(K40:K43)</f>
        <v>37935.55</v>
      </c>
    </row>
    <row r="45" spans="1:11" ht="15" customHeight="1">
      <c r="A45" s="120" t="s">
        <v>18</v>
      </c>
      <c r="B45" s="95"/>
      <c r="C45" s="95"/>
      <c r="D45" s="95"/>
      <c r="E45" s="95"/>
      <c r="F45" s="95"/>
      <c r="G45" s="95"/>
      <c r="H45" s="95"/>
      <c r="I45" s="122"/>
      <c r="J45" s="95"/>
      <c r="K45" s="144"/>
    </row>
    <row r="46" spans="1:11" s="13" customFormat="1" ht="15" customHeight="1">
      <c r="A46" s="227"/>
      <c r="B46" s="48">
        <v>1</v>
      </c>
      <c r="C46" s="197"/>
      <c r="D46" s="48">
        <v>1</v>
      </c>
      <c r="E46" s="48">
        <v>1</v>
      </c>
      <c r="F46" s="197"/>
      <c r="G46" s="48">
        <v>1927</v>
      </c>
      <c r="H46" s="197"/>
      <c r="I46" s="113">
        <v>40483</v>
      </c>
      <c r="J46" s="113">
        <v>40543</v>
      </c>
      <c r="K46" s="145">
        <v>620</v>
      </c>
    </row>
    <row r="47" spans="1:11" s="13" customFormat="1" ht="15" customHeight="1">
      <c r="A47" s="227"/>
      <c r="B47" s="48">
        <v>1</v>
      </c>
      <c r="C47" s="48">
        <v>1</v>
      </c>
      <c r="D47" s="197"/>
      <c r="E47" s="48">
        <v>1</v>
      </c>
      <c r="F47" s="197"/>
      <c r="G47" s="48">
        <v>1927</v>
      </c>
      <c r="H47" s="197"/>
      <c r="I47" s="113">
        <v>40269</v>
      </c>
      <c r="J47" s="113">
        <v>40306</v>
      </c>
      <c r="K47" s="145">
        <v>1355</v>
      </c>
    </row>
    <row r="48" spans="1:11" ht="15" customHeight="1">
      <c r="A48" s="227"/>
      <c r="B48" s="48">
        <v>1</v>
      </c>
      <c r="C48" s="48">
        <v>1</v>
      </c>
      <c r="E48" s="48">
        <v>1</v>
      </c>
      <c r="F48" s="48"/>
      <c r="G48" s="48">
        <v>1927</v>
      </c>
      <c r="H48" s="49">
        <v>23.15</v>
      </c>
      <c r="I48" s="113">
        <v>40269</v>
      </c>
      <c r="J48" s="113">
        <v>40543</v>
      </c>
      <c r="K48" s="145">
        <v>6336</v>
      </c>
    </row>
    <row r="49" spans="1:11" ht="15" customHeight="1">
      <c r="A49" s="227"/>
      <c r="B49" s="48">
        <v>1</v>
      </c>
      <c r="C49" s="48">
        <v>1</v>
      </c>
      <c r="E49" s="48"/>
      <c r="F49" s="48">
        <v>1</v>
      </c>
      <c r="G49" s="48">
        <v>1978</v>
      </c>
      <c r="H49" s="49">
        <v>41</v>
      </c>
      <c r="I49" s="113">
        <v>40179</v>
      </c>
      <c r="J49" s="113">
        <v>40543</v>
      </c>
      <c r="K49" s="145">
        <v>15602.86</v>
      </c>
    </row>
    <row r="50" spans="1:11" ht="15" customHeight="1">
      <c r="A50" s="227"/>
      <c r="B50" s="48">
        <v>1</v>
      </c>
      <c r="C50" s="48"/>
      <c r="D50" s="48">
        <v>1</v>
      </c>
      <c r="E50" s="48">
        <v>1</v>
      </c>
      <c r="F50" s="48"/>
      <c r="G50" s="48">
        <v>1929</v>
      </c>
      <c r="H50" s="49">
        <v>15.97</v>
      </c>
      <c r="I50" s="113">
        <v>40269</v>
      </c>
      <c r="J50" s="113">
        <v>40347</v>
      </c>
      <c r="K50" s="145">
        <v>920</v>
      </c>
    </row>
    <row r="51" spans="1:11" ht="15" customHeight="1">
      <c r="A51" s="98" t="s">
        <v>36</v>
      </c>
      <c r="B51" s="92">
        <f>SUM(B48:B50)</f>
        <v>3</v>
      </c>
      <c r="C51" s="92">
        <f>SUM(C48:C50)</f>
        <v>2</v>
      </c>
      <c r="D51" s="92">
        <f>SUM(D48:D50)</f>
        <v>1</v>
      </c>
      <c r="E51" s="92">
        <f>SUM(E48:E50)</f>
        <v>2</v>
      </c>
      <c r="F51" s="92">
        <f>SUM(F48:F50)</f>
        <v>1</v>
      </c>
      <c r="G51" s="92"/>
      <c r="H51" s="93"/>
      <c r="I51" s="114"/>
      <c r="J51" s="114"/>
      <c r="K51" s="146">
        <f>SUM(K46:K50)</f>
        <v>24833.86</v>
      </c>
    </row>
    <row r="52" spans="1:11" ht="15" customHeight="1">
      <c r="A52" s="120" t="s">
        <v>21</v>
      </c>
      <c r="B52" s="95"/>
      <c r="C52" s="95"/>
      <c r="D52" s="95"/>
      <c r="E52" s="95"/>
      <c r="F52" s="95"/>
      <c r="G52" s="95"/>
      <c r="H52" s="95"/>
      <c r="I52" s="122"/>
      <c r="J52" s="95"/>
      <c r="K52" s="144"/>
    </row>
    <row r="53" spans="1:11" ht="15" customHeight="1">
      <c r="A53" s="227"/>
      <c r="B53" s="48">
        <v>1</v>
      </c>
      <c r="C53" s="48"/>
      <c r="D53" s="48">
        <v>1</v>
      </c>
      <c r="E53" s="48"/>
      <c r="F53" s="197"/>
      <c r="G53" s="48">
        <v>1929</v>
      </c>
      <c r="H53" s="197"/>
      <c r="I53" s="113">
        <v>40179</v>
      </c>
      <c r="J53" s="113">
        <v>40543</v>
      </c>
      <c r="K53" s="145">
        <v>1676.92</v>
      </c>
    </row>
    <row r="54" spans="1:11" ht="15" customHeight="1">
      <c r="A54" s="227"/>
      <c r="B54" s="48">
        <v>1</v>
      </c>
      <c r="C54" s="48"/>
      <c r="D54" s="48">
        <v>1</v>
      </c>
      <c r="E54" s="48">
        <v>1</v>
      </c>
      <c r="F54" s="48"/>
      <c r="G54" s="48">
        <v>1915</v>
      </c>
      <c r="H54" s="49">
        <v>6.52</v>
      </c>
      <c r="I54" s="113">
        <v>40179</v>
      </c>
      <c r="J54" s="113">
        <v>40543</v>
      </c>
      <c r="K54" s="145">
        <v>1632.8</v>
      </c>
    </row>
    <row r="55" spans="1:11" ht="15" customHeight="1">
      <c r="A55" s="227"/>
      <c r="B55" s="48">
        <v>1</v>
      </c>
      <c r="C55" s="48"/>
      <c r="D55" s="48">
        <v>1</v>
      </c>
      <c r="E55" s="48">
        <v>1</v>
      </c>
      <c r="F55" s="48"/>
      <c r="G55" s="48">
        <v>1919</v>
      </c>
      <c r="H55" s="49">
        <v>3.69</v>
      </c>
      <c r="I55" s="113">
        <v>40179</v>
      </c>
      <c r="J55" s="113">
        <v>40543</v>
      </c>
      <c r="K55" s="145">
        <v>3087.29</v>
      </c>
    </row>
    <row r="56" spans="1:11" ht="15" customHeight="1">
      <c r="A56" s="227"/>
      <c r="B56" s="48">
        <v>1</v>
      </c>
      <c r="C56" s="48">
        <v>1</v>
      </c>
      <c r="D56" s="48"/>
      <c r="E56" s="48">
        <v>1</v>
      </c>
      <c r="F56" s="48"/>
      <c r="G56" s="48">
        <v>1934</v>
      </c>
      <c r="H56" s="49">
        <v>85</v>
      </c>
      <c r="I56" s="113">
        <v>40179</v>
      </c>
      <c r="J56" s="113">
        <v>40543</v>
      </c>
      <c r="K56" s="145">
        <v>14997</v>
      </c>
    </row>
    <row r="57" spans="1:11" ht="15" customHeight="1">
      <c r="A57" s="227"/>
      <c r="B57" s="48">
        <v>1</v>
      </c>
      <c r="C57" s="48"/>
      <c r="D57" s="48">
        <v>1</v>
      </c>
      <c r="E57" s="48"/>
      <c r="F57" s="48"/>
      <c r="G57" s="48">
        <v>1909</v>
      </c>
      <c r="H57" s="49"/>
      <c r="I57" s="113">
        <v>40179</v>
      </c>
      <c r="J57" s="113">
        <v>40543</v>
      </c>
      <c r="K57" s="145">
        <v>2853.2</v>
      </c>
    </row>
    <row r="58" spans="1:11" ht="15" customHeight="1">
      <c r="A58" s="227"/>
      <c r="B58" s="48">
        <v>1</v>
      </c>
      <c r="D58" s="48">
        <v>1</v>
      </c>
      <c r="E58" s="48">
        <v>1</v>
      </c>
      <c r="F58" s="48"/>
      <c r="G58" s="48">
        <v>1926</v>
      </c>
      <c r="H58" s="49">
        <v>25.59</v>
      </c>
      <c r="I58" s="113">
        <v>40269</v>
      </c>
      <c r="J58" s="113">
        <v>40371</v>
      </c>
      <c r="K58" s="145">
        <v>1394.59</v>
      </c>
    </row>
    <row r="59" spans="1:11" ht="15" customHeight="1">
      <c r="A59" s="227"/>
      <c r="B59" s="48">
        <v>1</v>
      </c>
      <c r="C59" s="48">
        <v>1</v>
      </c>
      <c r="D59" s="48"/>
      <c r="E59" s="48">
        <v>1</v>
      </c>
      <c r="F59" s="48"/>
      <c r="G59" s="48">
        <v>1934</v>
      </c>
      <c r="H59" s="49">
        <v>12.23</v>
      </c>
      <c r="I59" s="113">
        <v>40360</v>
      </c>
      <c r="J59" s="113">
        <v>40543</v>
      </c>
      <c r="K59" s="145">
        <v>1675</v>
      </c>
    </row>
    <row r="60" spans="1:11" ht="15" customHeight="1">
      <c r="A60" s="227"/>
      <c r="B60" s="48">
        <v>1</v>
      </c>
      <c r="C60" s="48">
        <v>1</v>
      </c>
      <c r="D60" s="48"/>
      <c r="E60" s="48">
        <v>1</v>
      </c>
      <c r="F60" s="48"/>
      <c r="G60" s="48">
        <v>1943</v>
      </c>
      <c r="H60" s="49">
        <v>2.63</v>
      </c>
      <c r="I60" s="113">
        <v>40179</v>
      </c>
      <c r="J60" s="113">
        <v>40543</v>
      </c>
      <c r="K60" s="145">
        <v>1328.81</v>
      </c>
    </row>
    <row r="61" spans="1:11" ht="15" customHeight="1">
      <c r="A61" s="98" t="s">
        <v>38</v>
      </c>
      <c r="B61" s="92">
        <f>SUM(B54:B60)</f>
        <v>7</v>
      </c>
      <c r="C61" s="92">
        <f>SUM(C54:C60)</f>
        <v>3</v>
      </c>
      <c r="D61" s="92">
        <f>SUM(D54:D60)</f>
        <v>4</v>
      </c>
      <c r="E61" s="92">
        <f>SUM(E54:E60)</f>
        <v>6</v>
      </c>
      <c r="F61" s="92"/>
      <c r="G61" s="92"/>
      <c r="H61" s="93"/>
      <c r="I61" s="114"/>
      <c r="J61" s="114"/>
      <c r="K61" s="146">
        <f>SUM(K53:K60)</f>
        <v>28645.610000000004</v>
      </c>
    </row>
    <row r="62" spans="1:11" ht="15" customHeight="1">
      <c r="A62" s="120" t="s">
        <v>22</v>
      </c>
      <c r="B62" s="95"/>
      <c r="C62" s="95"/>
      <c r="D62" s="95"/>
      <c r="E62" s="95"/>
      <c r="F62" s="95"/>
      <c r="G62" s="95"/>
      <c r="H62" s="96"/>
      <c r="I62" s="122"/>
      <c r="J62" s="122"/>
      <c r="K62" s="144"/>
    </row>
    <row r="63" spans="1:11" ht="15" customHeight="1">
      <c r="A63" s="50"/>
      <c r="B63" s="48"/>
      <c r="C63" s="48"/>
      <c r="D63" s="48"/>
      <c r="E63" s="48"/>
      <c r="F63" s="48"/>
      <c r="G63" s="48"/>
      <c r="H63" s="49"/>
      <c r="I63" s="113"/>
      <c r="J63" s="113"/>
      <c r="K63" s="145"/>
    </row>
    <row r="64" spans="1:11" ht="15" customHeight="1">
      <c r="A64" s="98" t="s">
        <v>39</v>
      </c>
      <c r="B64" s="92">
        <f>SUM(B63)</f>
        <v>0</v>
      </c>
      <c r="C64" s="92">
        <f>SUM(C63)</f>
        <v>0</v>
      </c>
      <c r="D64" s="92">
        <f>SUM(D63)</f>
        <v>0</v>
      </c>
      <c r="E64" s="92">
        <f>SUM(E63)</f>
        <v>0</v>
      </c>
      <c r="F64" s="92"/>
      <c r="G64" s="92"/>
      <c r="H64" s="93"/>
      <c r="I64" s="114"/>
      <c r="J64" s="114"/>
      <c r="K64" s="146">
        <f>K63</f>
        <v>0</v>
      </c>
    </row>
    <row r="65" spans="1:11" ht="15" customHeight="1">
      <c r="A65" s="120" t="s">
        <v>23</v>
      </c>
      <c r="B65" s="95"/>
      <c r="C65" s="95"/>
      <c r="D65" s="95"/>
      <c r="E65" s="95"/>
      <c r="F65" s="95"/>
      <c r="G65" s="95"/>
      <c r="H65" s="96"/>
      <c r="I65" s="122"/>
      <c r="J65" s="122"/>
      <c r="K65" s="144"/>
    </row>
    <row r="66" spans="1:11" ht="15" customHeight="1">
      <c r="A66" s="227"/>
      <c r="B66" s="48">
        <v>1</v>
      </c>
      <c r="C66" s="48"/>
      <c r="D66" s="48">
        <v>1</v>
      </c>
      <c r="E66" s="101">
        <v>1</v>
      </c>
      <c r="F66" s="48"/>
      <c r="G66" s="48">
        <v>1930</v>
      </c>
      <c r="H66" s="49">
        <v>18.2</v>
      </c>
      <c r="I66" s="198">
        <v>40179</v>
      </c>
      <c r="J66" s="198">
        <v>40543</v>
      </c>
      <c r="K66" s="145">
        <v>5786.67</v>
      </c>
    </row>
    <row r="67" spans="1:11" ht="15" customHeight="1">
      <c r="A67" s="227"/>
      <c r="B67" s="48">
        <v>1</v>
      </c>
      <c r="C67" s="48"/>
      <c r="D67" s="48">
        <v>1</v>
      </c>
      <c r="E67" s="101">
        <v>1</v>
      </c>
      <c r="F67" s="48"/>
      <c r="G67" s="48">
        <v>1927</v>
      </c>
      <c r="H67" s="49">
        <v>24.32</v>
      </c>
      <c r="I67" s="198">
        <v>40179</v>
      </c>
      <c r="J67" s="198">
        <v>40543</v>
      </c>
      <c r="K67" s="145">
        <v>8790.7</v>
      </c>
    </row>
    <row r="68" spans="1:11" ht="15" customHeight="1">
      <c r="A68" s="227"/>
      <c r="B68" s="48">
        <v>1</v>
      </c>
      <c r="C68" s="48"/>
      <c r="D68" s="48">
        <v>1</v>
      </c>
      <c r="E68" s="101">
        <v>1</v>
      </c>
      <c r="F68" s="48"/>
      <c r="G68" s="48">
        <v>1938</v>
      </c>
      <c r="H68" s="49">
        <v>4.24</v>
      </c>
      <c r="I68" s="198">
        <v>40513</v>
      </c>
      <c r="J68" s="198">
        <v>40543</v>
      </c>
      <c r="K68" s="145">
        <v>360</v>
      </c>
    </row>
    <row r="69" spans="1:11" ht="15" customHeight="1">
      <c r="A69" s="227"/>
      <c r="B69" s="48">
        <v>1</v>
      </c>
      <c r="C69" s="48">
        <v>1</v>
      </c>
      <c r="D69" s="48"/>
      <c r="E69" s="101">
        <v>1</v>
      </c>
      <c r="F69" s="48"/>
      <c r="G69" s="48">
        <v>1927</v>
      </c>
      <c r="H69" s="49">
        <v>7.14</v>
      </c>
      <c r="I69" s="198">
        <v>40179</v>
      </c>
      <c r="J69" s="198">
        <v>40543</v>
      </c>
      <c r="K69" s="145">
        <v>2680.14</v>
      </c>
    </row>
    <row r="70" spans="1:11" ht="15" customHeight="1">
      <c r="A70" s="227"/>
      <c r="B70" s="48">
        <v>1</v>
      </c>
      <c r="C70" s="48">
        <v>1</v>
      </c>
      <c r="D70" s="48"/>
      <c r="E70" s="101">
        <v>1</v>
      </c>
      <c r="F70" s="48"/>
      <c r="G70" s="48">
        <v>1929</v>
      </c>
      <c r="H70" s="49">
        <v>33.06</v>
      </c>
      <c r="I70" s="198">
        <v>40179</v>
      </c>
      <c r="J70" s="198">
        <v>40543</v>
      </c>
      <c r="K70" s="145">
        <v>11921</v>
      </c>
    </row>
    <row r="71" spans="1:11" ht="15" customHeight="1">
      <c r="A71" s="227"/>
      <c r="B71" s="48">
        <v>1</v>
      </c>
      <c r="C71" s="48">
        <v>1</v>
      </c>
      <c r="E71" s="101">
        <v>1</v>
      </c>
      <c r="F71" s="48"/>
      <c r="G71" s="48">
        <v>1943</v>
      </c>
      <c r="H71" s="49">
        <v>30.6</v>
      </c>
      <c r="I71" s="198">
        <v>40179</v>
      </c>
      <c r="J71" s="198">
        <v>40543</v>
      </c>
      <c r="K71" s="145">
        <v>989.02</v>
      </c>
    </row>
    <row r="72" spans="1:11" ht="15" customHeight="1">
      <c r="A72" s="227"/>
      <c r="B72" s="48">
        <v>1</v>
      </c>
      <c r="C72" s="48">
        <v>1</v>
      </c>
      <c r="D72" s="48"/>
      <c r="E72" s="101">
        <v>1</v>
      </c>
      <c r="F72" s="48"/>
      <c r="G72" s="48">
        <v>1927</v>
      </c>
      <c r="H72" s="49">
        <v>19.43</v>
      </c>
      <c r="I72" s="198">
        <v>40179</v>
      </c>
      <c r="J72" s="198">
        <v>40543</v>
      </c>
      <c r="K72" s="145">
        <v>8309.55</v>
      </c>
    </row>
    <row r="73" spans="1:11" ht="15" customHeight="1">
      <c r="A73" s="98" t="s">
        <v>40</v>
      </c>
      <c r="B73" s="92">
        <f>SUM(B66:B72)</f>
        <v>7</v>
      </c>
      <c r="C73" s="92">
        <f>SUM(C66:C72)</f>
        <v>4</v>
      </c>
      <c r="D73" s="92">
        <f>SUM(D66:D72)</f>
        <v>3</v>
      </c>
      <c r="E73" s="92">
        <f>SUM(E66:E72)</f>
        <v>7</v>
      </c>
      <c r="F73" s="92"/>
      <c r="G73" s="92"/>
      <c r="H73" s="93"/>
      <c r="I73" s="114"/>
      <c r="J73" s="114"/>
      <c r="K73" s="146">
        <f>SUM(K66:K72)</f>
        <v>38837.08</v>
      </c>
    </row>
    <row r="74" spans="1:11" ht="15" customHeight="1">
      <c r="A74" s="99" t="s">
        <v>51</v>
      </c>
      <c r="B74" s="116">
        <f>B38+B61+B73+B9+B51+B44+B64</f>
        <v>52</v>
      </c>
      <c r="C74" s="116">
        <f>C38+C61+C73+C9+C51+C44+C64</f>
        <v>19</v>
      </c>
      <c r="D74" s="116">
        <f>D38+D61+D73+D9+D51+D44+D64</f>
        <v>33</v>
      </c>
      <c r="E74" s="116">
        <f>E38+E61+E73+E9+E51+E44+E64</f>
        <v>47</v>
      </c>
      <c r="F74" s="116">
        <f>F38+F61+F73+F9+F51+F44+F64</f>
        <v>4</v>
      </c>
      <c r="G74" s="87"/>
      <c r="H74" s="71"/>
      <c r="I74" s="70"/>
      <c r="J74" s="70"/>
      <c r="K74" s="132">
        <f>K38+K61+K73+K9+K51+K44+K64</f>
        <v>352980.36</v>
      </c>
    </row>
    <row r="75" spans="4:6" ht="15" customHeight="1">
      <c r="D75" s="15"/>
      <c r="E75" s="15"/>
      <c r="F75" s="15"/>
    </row>
    <row r="76" spans="4:6" ht="15" customHeight="1">
      <c r="D76" s="15"/>
      <c r="E76" s="15"/>
      <c r="F76" s="15"/>
    </row>
    <row r="77" spans="4:6" ht="15" customHeight="1">
      <c r="D77" s="15"/>
      <c r="E77" s="15"/>
      <c r="F77" s="15"/>
    </row>
    <row r="78" spans="4:6" ht="12.75">
      <c r="D78" s="15"/>
      <c r="E78" s="15"/>
      <c r="F78" s="15"/>
    </row>
    <row r="79" spans="4:6" ht="12.75">
      <c r="D79" s="15"/>
      <c r="E79" s="15"/>
      <c r="F79" s="15"/>
    </row>
    <row r="80" spans="4:6" ht="12.75">
      <c r="D80" s="15"/>
      <c r="E80" s="15"/>
      <c r="F80" s="15"/>
    </row>
    <row r="81" spans="4:6" ht="12.75">
      <c r="D81" s="15"/>
      <c r="E81" s="15"/>
      <c r="F81" s="15"/>
    </row>
    <row r="82" spans="4:6" ht="12.75">
      <c r="D82" s="15"/>
      <c r="E82" s="15"/>
      <c r="F82" s="15"/>
    </row>
    <row r="83" spans="4:6" ht="12.75">
      <c r="D83" s="15"/>
      <c r="E83" s="15"/>
      <c r="F83" s="15"/>
    </row>
    <row r="84" spans="4:6" ht="12.75">
      <c r="D84" s="15"/>
      <c r="E84" s="15"/>
      <c r="F84" s="15"/>
    </row>
    <row r="85" spans="4:6" ht="12.75">
      <c r="D85" s="15"/>
      <c r="E85" s="15"/>
      <c r="F85" s="15"/>
    </row>
    <row r="86" spans="4:6" ht="12.75">
      <c r="D86" s="15"/>
      <c r="E86" s="15"/>
      <c r="F86" s="15"/>
    </row>
    <row r="87" spans="4:6" ht="12.75">
      <c r="D87" s="15"/>
      <c r="E87" s="15"/>
      <c r="F87" s="15"/>
    </row>
    <row r="88" spans="4:6" ht="12.75">
      <c r="D88" s="15"/>
      <c r="E88" s="15"/>
      <c r="F88" s="15"/>
    </row>
    <row r="89" spans="4:6" ht="12.75">
      <c r="D89" s="15"/>
      <c r="E89" s="15"/>
      <c r="F89" s="15"/>
    </row>
    <row r="90" spans="4:6" ht="12.75">
      <c r="D90" s="15"/>
      <c r="E90" s="15"/>
      <c r="F90" s="15"/>
    </row>
    <row r="91" spans="4:6" ht="12.75">
      <c r="D91" s="15"/>
      <c r="E91" s="15"/>
      <c r="F91" s="15"/>
    </row>
    <row r="92" spans="4:6" ht="12.75">
      <c r="D92" s="15"/>
      <c r="E92" s="15"/>
      <c r="F92" s="15"/>
    </row>
    <row r="93" spans="4:6" ht="12.75">
      <c r="D93" s="15"/>
      <c r="E93" s="15"/>
      <c r="F93" s="15"/>
    </row>
    <row r="94" spans="4:6" ht="12.75">
      <c r="D94" s="15"/>
      <c r="E94" s="15"/>
      <c r="F94" s="15"/>
    </row>
    <row r="95" spans="4:6" ht="12.75">
      <c r="D95" s="15"/>
      <c r="E95" s="15"/>
      <c r="F95" s="15"/>
    </row>
    <row r="96" spans="4:6" ht="12.75">
      <c r="D96" s="15"/>
      <c r="E96" s="15"/>
      <c r="F96" s="15"/>
    </row>
    <row r="97" spans="4:6" ht="12.75">
      <c r="D97" s="15"/>
      <c r="E97" s="15"/>
      <c r="F97" s="15"/>
    </row>
    <row r="98" spans="4:6" ht="12.75">
      <c r="D98" s="15"/>
      <c r="E98" s="15"/>
      <c r="F98" s="15"/>
    </row>
    <row r="99" spans="4:6" ht="12.75">
      <c r="D99" s="15"/>
      <c r="E99" s="15"/>
      <c r="F99" s="15"/>
    </row>
    <row r="100" spans="4:6" ht="12.75">
      <c r="D100" s="15"/>
      <c r="E100" s="15"/>
      <c r="F100" s="15"/>
    </row>
    <row r="101" spans="4:6" ht="12.75">
      <c r="D101" s="15"/>
      <c r="E101" s="15"/>
      <c r="F101" s="15"/>
    </row>
    <row r="102" spans="4:6" ht="12.75">
      <c r="D102" s="15"/>
      <c r="E102" s="15"/>
      <c r="F102" s="15"/>
    </row>
    <row r="103" spans="4:6" ht="12.75">
      <c r="D103" s="15"/>
      <c r="E103" s="15"/>
      <c r="F103" s="15"/>
    </row>
    <row r="104" spans="4:6" ht="12.75">
      <c r="D104" s="15"/>
      <c r="E104" s="15"/>
      <c r="F104" s="15"/>
    </row>
    <row r="105" spans="4:6" ht="12.75">
      <c r="D105" s="15"/>
      <c r="E105" s="15"/>
      <c r="F105" s="15"/>
    </row>
    <row r="106" spans="4:6" ht="12.75">
      <c r="D106" s="15"/>
      <c r="E106" s="15"/>
      <c r="F106" s="15"/>
    </row>
    <row r="107" spans="4:6" ht="12.75">
      <c r="D107" s="15"/>
      <c r="E107" s="15"/>
      <c r="F107" s="15"/>
    </row>
    <row r="108" spans="4:6" ht="12.75">
      <c r="D108" s="15"/>
      <c r="E108" s="15"/>
      <c r="F108" s="15"/>
    </row>
    <row r="109" spans="4:6" ht="12.75">
      <c r="D109" s="15"/>
      <c r="E109" s="15"/>
      <c r="F109" s="15"/>
    </row>
    <row r="110" spans="4:6" ht="12.75">
      <c r="D110" s="15"/>
      <c r="E110" s="15"/>
      <c r="F110" s="15"/>
    </row>
    <row r="111" spans="4:6" ht="12.75">
      <c r="D111" s="15"/>
      <c r="E111" s="15"/>
      <c r="F111" s="15"/>
    </row>
    <row r="112" spans="4:6" ht="12.75">
      <c r="D112" s="15"/>
      <c r="E112" s="15"/>
      <c r="F112" s="15"/>
    </row>
    <row r="113" spans="4:6" ht="12.75">
      <c r="D113" s="15"/>
      <c r="E113" s="15"/>
      <c r="F113" s="15"/>
    </row>
    <row r="114" spans="4:6" ht="12.75">
      <c r="D114" s="15"/>
      <c r="E114" s="15"/>
      <c r="F114" s="15"/>
    </row>
    <row r="115" spans="4:6" ht="12.75">
      <c r="D115" s="15"/>
      <c r="E115" s="15"/>
      <c r="F115" s="15"/>
    </row>
    <row r="116" spans="4:6" ht="12.75">
      <c r="D116" s="15"/>
      <c r="E116" s="15"/>
      <c r="F116" s="15"/>
    </row>
    <row r="117" spans="4:6" ht="12.75">
      <c r="D117" s="15"/>
      <c r="E117" s="15"/>
      <c r="F117" s="15"/>
    </row>
    <row r="118" spans="4:6" ht="12.75">
      <c r="D118" s="15"/>
      <c r="E118" s="15"/>
      <c r="F118" s="15"/>
    </row>
    <row r="119" spans="4:6" ht="12.75">
      <c r="D119" s="15"/>
      <c r="E119" s="15"/>
      <c r="F119" s="15"/>
    </row>
    <row r="120" spans="4:6" ht="12.75">
      <c r="D120" s="15"/>
      <c r="E120" s="15"/>
      <c r="F120" s="15"/>
    </row>
    <row r="121" spans="4:6" ht="12.75">
      <c r="D121" s="15"/>
      <c r="E121" s="15"/>
      <c r="F121" s="15"/>
    </row>
    <row r="122" spans="4:6" ht="12.75">
      <c r="D122" s="15"/>
      <c r="E122" s="15"/>
      <c r="F122" s="15"/>
    </row>
    <row r="123" spans="4:6" ht="12.75">
      <c r="D123" s="15"/>
      <c r="E123" s="15"/>
      <c r="F123" s="15"/>
    </row>
    <row r="124" spans="4:6" ht="12.75">
      <c r="D124" s="15"/>
      <c r="E124" s="15"/>
      <c r="F124" s="15"/>
    </row>
    <row r="125" spans="4:6" ht="12.75">
      <c r="D125" s="15"/>
      <c r="E125" s="15"/>
      <c r="F125" s="15"/>
    </row>
    <row r="126" spans="4:6" ht="12.75">
      <c r="D126" s="15"/>
      <c r="E126" s="15"/>
      <c r="F126" s="15"/>
    </row>
    <row r="127" spans="4:6" ht="12.75">
      <c r="D127" s="15"/>
      <c r="E127" s="15"/>
      <c r="F127" s="15"/>
    </row>
    <row r="128" spans="4:6" ht="12.75">
      <c r="D128" s="15"/>
      <c r="E128" s="15"/>
      <c r="F128" s="15"/>
    </row>
    <row r="129" spans="4:6" ht="12.75">
      <c r="D129" s="15"/>
      <c r="E129" s="15"/>
      <c r="F129" s="15"/>
    </row>
    <row r="130" spans="4:6" ht="12.75">
      <c r="D130" s="15"/>
      <c r="E130" s="15"/>
      <c r="F130" s="15"/>
    </row>
    <row r="131" spans="4:6" ht="12.75">
      <c r="D131" s="15"/>
      <c r="E131" s="15"/>
      <c r="F131" s="15"/>
    </row>
    <row r="132" spans="4:6" ht="12.75">
      <c r="D132" s="15"/>
      <c r="E132" s="15"/>
      <c r="F132" s="15"/>
    </row>
    <row r="133" spans="4:6" ht="12.75">
      <c r="D133" s="15"/>
      <c r="E133" s="15"/>
      <c r="F133" s="15"/>
    </row>
    <row r="134" spans="4:6" ht="12.75">
      <c r="D134" s="15"/>
      <c r="E134" s="15"/>
      <c r="F134" s="15"/>
    </row>
    <row r="135" spans="4:6" ht="12.75">
      <c r="D135" s="15"/>
      <c r="E135" s="15"/>
      <c r="F135" s="15"/>
    </row>
    <row r="136" spans="4:6" ht="12.75">
      <c r="D136" s="15"/>
      <c r="E136" s="15"/>
      <c r="F136" s="15"/>
    </row>
    <row r="137" spans="4:6" ht="12.75">
      <c r="D137" s="15"/>
      <c r="E137" s="15"/>
      <c r="F137" s="15"/>
    </row>
    <row r="138" spans="4:6" ht="12.75">
      <c r="D138" s="15"/>
      <c r="E138" s="15"/>
      <c r="F138" s="15"/>
    </row>
    <row r="139" spans="4:6" ht="12.75">
      <c r="D139" s="15"/>
      <c r="E139" s="15"/>
      <c r="F139" s="15"/>
    </row>
    <row r="140" spans="4:6" ht="12.75">
      <c r="D140" s="15"/>
      <c r="E140" s="15"/>
      <c r="F140" s="15"/>
    </row>
    <row r="141" spans="4:6" ht="12.75">
      <c r="D141" s="15"/>
      <c r="E141" s="15"/>
      <c r="F141" s="15"/>
    </row>
    <row r="142" spans="4:6" ht="12.75">
      <c r="D142" s="15"/>
      <c r="E142" s="15"/>
      <c r="F142" s="15"/>
    </row>
    <row r="143" spans="4:6" ht="12.75">
      <c r="D143" s="15"/>
      <c r="E143" s="15"/>
      <c r="F143" s="15"/>
    </row>
    <row r="144" spans="4:6" ht="12.75">
      <c r="D144" s="15"/>
      <c r="E144" s="15"/>
      <c r="F144" s="15"/>
    </row>
    <row r="145" spans="4:6" ht="12.75">
      <c r="D145" s="15"/>
      <c r="E145" s="15"/>
      <c r="F145" s="15"/>
    </row>
    <row r="146" spans="4:6" ht="12.75">
      <c r="D146" s="15"/>
      <c r="E146" s="15"/>
      <c r="F146" s="15"/>
    </row>
    <row r="147" spans="4:6" ht="12.75">
      <c r="D147" s="15"/>
      <c r="E147" s="15"/>
      <c r="F147" s="15"/>
    </row>
    <row r="148" spans="4:6" ht="12.75">
      <c r="D148" s="15"/>
      <c r="E148" s="15"/>
      <c r="F148" s="15"/>
    </row>
    <row r="149" spans="4:6" ht="12.75">
      <c r="D149" s="15"/>
      <c r="E149" s="15"/>
      <c r="F149" s="15"/>
    </row>
    <row r="150" spans="4:6" ht="12.75">
      <c r="D150" s="15"/>
      <c r="E150" s="15"/>
      <c r="F150" s="15"/>
    </row>
    <row r="151" spans="4:6" ht="12.75">
      <c r="D151" s="15"/>
      <c r="E151" s="15"/>
      <c r="F151" s="15"/>
    </row>
    <row r="152" spans="4:6" ht="12.75">
      <c r="D152" s="15"/>
      <c r="E152" s="15"/>
      <c r="F152" s="15"/>
    </row>
    <row r="153" spans="4:6" ht="12.75">
      <c r="D153" s="15"/>
      <c r="E153" s="15"/>
      <c r="F153" s="15"/>
    </row>
    <row r="154" spans="4:6" ht="12.75">
      <c r="D154" s="15"/>
      <c r="E154" s="15"/>
      <c r="F154" s="15"/>
    </row>
    <row r="155" spans="4:6" ht="12.75">
      <c r="D155" s="15"/>
      <c r="E155" s="15"/>
      <c r="F155" s="15"/>
    </row>
    <row r="156" spans="4:6" ht="12.75">
      <c r="D156" s="15"/>
      <c r="E156" s="15"/>
      <c r="F156" s="15"/>
    </row>
    <row r="157" spans="4:6" ht="12.75">
      <c r="D157" s="15"/>
      <c r="E157" s="15"/>
      <c r="F157" s="15"/>
    </row>
    <row r="158" spans="4:6" ht="12.75">
      <c r="D158" s="15"/>
      <c r="E158" s="15"/>
      <c r="F158" s="15"/>
    </row>
    <row r="159" spans="4:6" ht="12.75">
      <c r="D159" s="15"/>
      <c r="E159" s="15"/>
      <c r="F159" s="15"/>
    </row>
    <row r="160" spans="4:6" ht="12.75">
      <c r="D160" s="15"/>
      <c r="E160" s="15"/>
      <c r="F160" s="15"/>
    </row>
    <row r="161" spans="4:6" ht="12.75">
      <c r="D161" s="15"/>
      <c r="E161" s="15"/>
      <c r="F161" s="15"/>
    </row>
    <row r="162" spans="4:6" ht="12.75">
      <c r="D162" s="15"/>
      <c r="E162" s="15"/>
      <c r="F162" s="15"/>
    </row>
    <row r="163" spans="4:6" ht="12.75">
      <c r="D163" s="15"/>
      <c r="E163" s="15"/>
      <c r="F163" s="15"/>
    </row>
    <row r="164" spans="4:6" ht="12.75">
      <c r="D164" s="15"/>
      <c r="E164" s="15"/>
      <c r="F164" s="15"/>
    </row>
    <row r="165" spans="4:6" ht="12.75">
      <c r="D165" s="15"/>
      <c r="E165" s="15"/>
      <c r="F165" s="15"/>
    </row>
    <row r="166" ht="12.75">
      <c r="E166" s="100"/>
    </row>
    <row r="167" spans="4:6" ht="12.75">
      <c r="D167" s="15"/>
      <c r="E167" s="15"/>
      <c r="F167" s="15"/>
    </row>
    <row r="168" spans="4:6" ht="12.75">
      <c r="D168" s="15"/>
      <c r="E168" s="15"/>
      <c r="F168" s="15"/>
    </row>
    <row r="169" spans="4:6" ht="12.75">
      <c r="D169" s="15"/>
      <c r="E169" s="15"/>
      <c r="F169" s="15"/>
    </row>
    <row r="170" spans="4:6" ht="12.75">
      <c r="D170" s="15"/>
      <c r="E170" s="15"/>
      <c r="F170" s="15"/>
    </row>
    <row r="171" spans="4:6" ht="12.75">
      <c r="D171" s="15"/>
      <c r="E171" s="15"/>
      <c r="F171" s="15"/>
    </row>
    <row r="172" spans="4:6" ht="12.75">
      <c r="D172" s="15"/>
      <c r="E172" s="15"/>
      <c r="F172" s="15"/>
    </row>
    <row r="173" spans="4:6" ht="12.75">
      <c r="D173" s="15"/>
      <c r="E173" s="15"/>
      <c r="F173" s="15"/>
    </row>
    <row r="174" spans="4:6" ht="12.75">
      <c r="D174" s="15"/>
      <c r="E174" s="15"/>
      <c r="F174" s="15"/>
    </row>
    <row r="175" spans="4:6" ht="12.75">
      <c r="D175" s="15"/>
      <c r="E175" s="15"/>
      <c r="F175" s="15"/>
    </row>
    <row r="176" spans="4:6" ht="12.75">
      <c r="D176" s="15"/>
      <c r="E176" s="15"/>
      <c r="F176" s="15"/>
    </row>
    <row r="177" spans="4:6" ht="12.75">
      <c r="D177" s="15"/>
      <c r="E177" s="15"/>
      <c r="F177" s="15"/>
    </row>
    <row r="178" spans="4:6" ht="12.75">
      <c r="D178" s="15"/>
      <c r="E178" s="15"/>
      <c r="F178" s="15"/>
    </row>
    <row r="179" spans="4:6" ht="12.75">
      <c r="D179" s="15"/>
      <c r="E179" s="15"/>
      <c r="F179" s="15"/>
    </row>
    <row r="180" spans="4:6" ht="12.75">
      <c r="D180" s="15"/>
      <c r="E180" s="15"/>
      <c r="F180" s="15"/>
    </row>
    <row r="181" spans="4:6" ht="12.75">
      <c r="D181" s="15"/>
      <c r="E181" s="15"/>
      <c r="F181" s="15"/>
    </row>
    <row r="182" spans="4:6" ht="12.75">
      <c r="D182" s="15"/>
      <c r="E182" s="15"/>
      <c r="F182" s="15"/>
    </row>
    <row r="183" spans="4:6" ht="12.75">
      <c r="D183" s="15"/>
      <c r="E183" s="15"/>
      <c r="F183" s="15"/>
    </row>
    <row r="184" spans="4:6" ht="12.75">
      <c r="D184" s="15"/>
      <c r="E184" s="15"/>
      <c r="F184" s="15"/>
    </row>
    <row r="185" spans="4:6" ht="12.75">
      <c r="D185" s="15"/>
      <c r="E185" s="15"/>
      <c r="F185" s="15"/>
    </row>
    <row r="186" spans="4:6" ht="12.75">
      <c r="D186" s="15"/>
      <c r="E186" s="15"/>
      <c r="F186" s="15"/>
    </row>
    <row r="187" spans="4:6" ht="12.75">
      <c r="D187" s="15"/>
      <c r="E187" s="15"/>
      <c r="F187" s="15"/>
    </row>
    <row r="188" spans="4:6" ht="12.75">
      <c r="D188" s="15"/>
      <c r="E188" s="15"/>
      <c r="F188" s="15"/>
    </row>
    <row r="189" spans="4:6" ht="12.75">
      <c r="D189" s="15"/>
      <c r="E189" s="15"/>
      <c r="F189" s="15"/>
    </row>
    <row r="190" spans="4:6" ht="12.75">
      <c r="D190" s="15"/>
      <c r="E190" s="15"/>
      <c r="F190" s="15"/>
    </row>
    <row r="191" spans="4:6" ht="12.75">
      <c r="D191" s="15"/>
      <c r="E191" s="15"/>
      <c r="F191" s="15"/>
    </row>
    <row r="192" spans="4:6" ht="12.75">
      <c r="D192" s="15"/>
      <c r="E192" s="15"/>
      <c r="F192" s="15"/>
    </row>
    <row r="193" spans="4:6" ht="12.75">
      <c r="D193" s="15"/>
      <c r="E193" s="15"/>
      <c r="F193" s="15"/>
    </row>
    <row r="194" spans="4:6" ht="12.75">
      <c r="D194" s="15"/>
      <c r="E194" s="15"/>
      <c r="F194" s="15"/>
    </row>
    <row r="195" spans="4:6" ht="12.75">
      <c r="D195" s="15"/>
      <c r="E195" s="15"/>
      <c r="F195" s="15"/>
    </row>
    <row r="196" spans="4:6" ht="12.75">
      <c r="D196" s="15"/>
      <c r="E196" s="15"/>
      <c r="F196" s="15"/>
    </row>
    <row r="197" spans="4:6" ht="12.75">
      <c r="D197" s="15"/>
      <c r="E197" s="15"/>
      <c r="F197" s="15"/>
    </row>
    <row r="198" spans="4:6" ht="12.75">
      <c r="D198" s="15"/>
      <c r="E198" s="15"/>
      <c r="F198" s="15"/>
    </row>
    <row r="199" spans="4:6" ht="12.75">
      <c r="D199" s="15"/>
      <c r="E199" s="15"/>
      <c r="F199" s="15"/>
    </row>
    <row r="200" spans="4:6" ht="12.75">
      <c r="D200" s="15"/>
      <c r="E200" s="15"/>
      <c r="F200" s="15"/>
    </row>
  </sheetData>
  <mergeCells count="3">
    <mergeCell ref="A1:K1"/>
    <mergeCell ref="A2:K2"/>
    <mergeCell ref="I3:J3"/>
  </mergeCells>
  <printOptions/>
  <pageMargins left="0.75" right="0.75" top="0.43" bottom="1" header="0.45" footer="0.5"/>
  <pageSetup horizontalDpi="600" verticalDpi="600" orientation="landscape" paperSize="9" scale="75"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sheetPr codeName="Foglio16">
    <tabColor indexed="27"/>
    <pageSetUpPr fitToPage="1"/>
  </sheetPr>
  <dimension ref="A1:N41"/>
  <sheetViews>
    <sheetView workbookViewId="0" topLeftCell="A16">
      <selection activeCell="A31" sqref="A31:A33"/>
    </sheetView>
  </sheetViews>
  <sheetFormatPr defaultColWidth="9.140625" defaultRowHeight="12.75"/>
  <cols>
    <col min="1" max="1" width="48.421875" style="58" customWidth="1"/>
    <col min="2" max="2" width="15.7109375" style="58" customWidth="1"/>
    <col min="3" max="4" width="7.7109375" style="59" customWidth="1"/>
    <col min="5" max="5" width="10.7109375" style="59" customWidth="1"/>
    <col min="6" max="6" width="11.00390625" style="58" customWidth="1"/>
    <col min="7" max="7" width="16.28125" style="58" customWidth="1"/>
    <col min="8" max="8" width="9.140625" style="53" hidden="1" customWidth="1"/>
    <col min="9" max="16384" width="9.140625" style="53" customWidth="1"/>
  </cols>
  <sheetData>
    <row r="1" spans="1:8" ht="30" customHeight="1">
      <c r="A1" s="230" t="s">
        <v>6</v>
      </c>
      <c r="B1" s="230"/>
      <c r="C1" s="230"/>
      <c r="D1" s="230"/>
      <c r="E1" s="230"/>
      <c r="F1" s="230"/>
      <c r="G1" s="230"/>
      <c r="H1" s="230"/>
    </row>
    <row r="2" spans="1:8" ht="74.25" customHeight="1">
      <c r="A2" s="241" t="s">
        <v>7</v>
      </c>
      <c r="B2" s="241"/>
      <c r="C2" s="241"/>
      <c r="D2" s="241"/>
      <c r="E2" s="241"/>
      <c r="F2" s="241"/>
      <c r="G2" s="241"/>
      <c r="H2" s="89"/>
    </row>
    <row r="3" spans="1:8" ht="15" customHeight="1">
      <c r="A3" s="17" t="s">
        <v>25</v>
      </c>
      <c r="B3" s="17" t="s">
        <v>105</v>
      </c>
      <c r="C3" s="17" t="s">
        <v>30</v>
      </c>
      <c r="D3" s="17" t="s">
        <v>31</v>
      </c>
      <c r="E3" s="17" t="s">
        <v>98</v>
      </c>
      <c r="F3" s="17" t="s">
        <v>70</v>
      </c>
      <c r="G3" s="3" t="s">
        <v>59</v>
      </c>
      <c r="H3" s="103"/>
    </row>
    <row r="4" spans="1:7" ht="15" customHeight="1">
      <c r="A4" s="106" t="s">
        <v>16</v>
      </c>
      <c r="B4" s="104"/>
      <c r="C4" s="104"/>
      <c r="D4" s="104"/>
      <c r="E4" s="104"/>
      <c r="F4" s="104"/>
      <c r="G4" s="105"/>
    </row>
    <row r="5" spans="1:7" ht="15" customHeight="1">
      <c r="A5" s="228"/>
      <c r="B5" s="54">
        <v>1</v>
      </c>
      <c r="C5" s="54">
        <v>1</v>
      </c>
      <c r="E5" s="54">
        <v>1</v>
      </c>
      <c r="F5" s="54"/>
      <c r="G5" s="54">
        <v>1917</v>
      </c>
    </row>
    <row r="6" spans="1:7" ht="15" customHeight="1">
      <c r="A6" s="228"/>
      <c r="B6" s="54">
        <v>1</v>
      </c>
      <c r="C6" s="54"/>
      <c r="D6" s="54">
        <v>1</v>
      </c>
      <c r="E6" s="54">
        <v>1</v>
      </c>
      <c r="F6" s="54"/>
      <c r="G6" s="54">
        <v>1920</v>
      </c>
    </row>
    <row r="7" spans="1:7" ht="15" customHeight="1">
      <c r="A7" s="228"/>
      <c r="B7" s="54">
        <v>1</v>
      </c>
      <c r="D7" s="54">
        <v>1</v>
      </c>
      <c r="E7" s="54">
        <v>1</v>
      </c>
      <c r="F7" s="54"/>
      <c r="G7" s="199">
        <v>1926</v>
      </c>
    </row>
    <row r="8" spans="1:14" ht="15" customHeight="1">
      <c r="A8" s="228"/>
      <c r="B8" s="54">
        <v>1</v>
      </c>
      <c r="C8" s="54">
        <v>1</v>
      </c>
      <c r="E8" s="54">
        <v>1</v>
      </c>
      <c r="F8" s="54"/>
      <c r="G8" s="48">
        <v>1927</v>
      </c>
      <c r="L8" s="79"/>
      <c r="M8" s="79"/>
      <c r="N8" s="79"/>
    </row>
    <row r="9" spans="1:14" ht="15" customHeight="1">
      <c r="A9" s="228"/>
      <c r="B9" s="54">
        <v>1</v>
      </c>
      <c r="C9" s="54"/>
      <c r="D9" s="54">
        <v>1</v>
      </c>
      <c r="E9" s="54">
        <v>1</v>
      </c>
      <c r="F9" s="54"/>
      <c r="G9" s="54">
        <v>1942</v>
      </c>
      <c r="L9" s="79"/>
      <c r="M9" s="124"/>
      <c r="N9" s="79"/>
    </row>
    <row r="10" spans="1:7" ht="15" customHeight="1">
      <c r="A10" s="107" t="s">
        <v>34</v>
      </c>
      <c r="B10" s="89">
        <f>SUM(B5:B9)</f>
        <v>5</v>
      </c>
      <c r="C10" s="89">
        <f>SUM(C5:C9)</f>
        <v>2</v>
      </c>
      <c r="D10" s="89">
        <f>SUM(D5:D9)</f>
        <v>3</v>
      </c>
      <c r="E10" s="89">
        <f>SUM(E5:E9)</f>
        <v>5</v>
      </c>
      <c r="F10" s="89">
        <v>0</v>
      </c>
      <c r="G10" s="89"/>
    </row>
    <row r="11" spans="1:7" ht="15" customHeight="1">
      <c r="A11" s="108" t="s">
        <v>17</v>
      </c>
      <c r="B11" s="21"/>
      <c r="C11" s="21"/>
      <c r="D11" s="21"/>
      <c r="E11" s="21"/>
      <c r="F11" s="21"/>
      <c r="G11" s="21"/>
    </row>
    <row r="12" spans="1:7" ht="15" customHeight="1">
      <c r="A12" s="228"/>
      <c r="B12" s="54">
        <v>1</v>
      </c>
      <c r="C12" s="54"/>
      <c r="D12" s="54">
        <v>1</v>
      </c>
      <c r="E12" s="54">
        <v>1</v>
      </c>
      <c r="F12" s="54"/>
      <c r="G12" s="54">
        <v>1972</v>
      </c>
    </row>
    <row r="13" spans="1:7" ht="15" customHeight="1">
      <c r="A13" s="107" t="s">
        <v>35</v>
      </c>
      <c r="B13" s="89">
        <v>1</v>
      </c>
      <c r="C13" s="89"/>
      <c r="D13" s="89">
        <v>1</v>
      </c>
      <c r="E13" s="89">
        <v>1</v>
      </c>
      <c r="F13" s="89">
        <v>0</v>
      </c>
      <c r="G13" s="89"/>
    </row>
    <row r="14" spans="1:7" ht="15" customHeight="1">
      <c r="A14" s="108" t="s">
        <v>19</v>
      </c>
      <c r="B14" s="21"/>
      <c r="C14" s="21"/>
      <c r="D14" s="21"/>
      <c r="E14" s="21"/>
      <c r="F14" s="21"/>
      <c r="G14" s="21"/>
    </row>
    <row r="15" spans="1:7" ht="15" customHeight="1">
      <c r="A15" s="228"/>
      <c r="B15" s="54"/>
      <c r="C15" s="54"/>
      <c r="D15" s="54"/>
      <c r="E15" s="54"/>
      <c r="F15" s="54"/>
      <c r="G15" s="54"/>
    </row>
    <row r="16" spans="1:7" ht="15" customHeight="1">
      <c r="A16" s="107" t="s">
        <v>37</v>
      </c>
      <c r="B16" s="89">
        <v>0</v>
      </c>
      <c r="C16" s="89">
        <v>0</v>
      </c>
      <c r="D16" s="89">
        <v>0</v>
      </c>
      <c r="E16" s="89">
        <v>0</v>
      </c>
      <c r="F16" s="89">
        <v>0</v>
      </c>
      <c r="G16" s="89"/>
    </row>
    <row r="17" spans="1:7" ht="15" customHeight="1">
      <c r="A17" s="108" t="s">
        <v>20</v>
      </c>
      <c r="B17" s="21"/>
      <c r="C17" s="21"/>
      <c r="D17" s="21"/>
      <c r="E17" s="21"/>
      <c r="F17" s="21"/>
      <c r="G17" s="21"/>
    </row>
    <row r="18" spans="1:7" ht="15" customHeight="1">
      <c r="A18" s="228"/>
      <c r="B18" s="54">
        <v>1</v>
      </c>
      <c r="C18" s="54"/>
      <c r="D18" s="54">
        <v>1</v>
      </c>
      <c r="E18" s="54">
        <v>1</v>
      </c>
      <c r="F18" s="54"/>
      <c r="G18" s="54">
        <v>1935</v>
      </c>
    </row>
    <row r="19" spans="1:7" ht="15" customHeight="1">
      <c r="A19" s="107" t="s">
        <v>106</v>
      </c>
      <c r="B19" s="89">
        <v>1</v>
      </c>
      <c r="C19" s="89">
        <v>0</v>
      </c>
      <c r="D19" s="89">
        <v>1</v>
      </c>
      <c r="E19" s="89">
        <v>1</v>
      </c>
      <c r="F19" s="89">
        <v>0</v>
      </c>
      <c r="G19" s="89"/>
    </row>
    <row r="20" spans="1:7" ht="15" customHeight="1">
      <c r="A20" s="108" t="s">
        <v>21</v>
      </c>
      <c r="B20" s="21"/>
      <c r="C20" s="21"/>
      <c r="D20" s="21"/>
      <c r="E20" s="21"/>
      <c r="F20" s="21"/>
      <c r="G20" s="21"/>
    </row>
    <row r="21" spans="1:7" s="55" customFormat="1" ht="15" customHeight="1">
      <c r="A21" s="228"/>
      <c r="B21" s="54">
        <v>1</v>
      </c>
      <c r="C21" s="54"/>
      <c r="D21" s="54">
        <v>1</v>
      </c>
      <c r="E21" s="54">
        <v>1</v>
      </c>
      <c r="F21" s="54"/>
      <c r="G21" s="54">
        <v>1935</v>
      </c>
    </row>
    <row r="22" spans="1:7" s="55" customFormat="1" ht="15" customHeight="1">
      <c r="A22" s="228"/>
      <c r="B22" s="54">
        <v>1</v>
      </c>
      <c r="C22" s="54">
        <v>1</v>
      </c>
      <c r="D22" s="54"/>
      <c r="E22" s="54">
        <v>1</v>
      </c>
      <c r="F22" s="54"/>
      <c r="G22" s="54">
        <v>1932</v>
      </c>
    </row>
    <row r="23" spans="1:7" s="55" customFormat="1" ht="15" customHeight="1">
      <c r="A23" s="228"/>
      <c r="B23" s="54">
        <v>1</v>
      </c>
      <c r="C23" s="54">
        <v>1</v>
      </c>
      <c r="D23" s="54"/>
      <c r="E23" s="54">
        <v>1</v>
      </c>
      <c r="F23" s="54"/>
      <c r="G23" s="54">
        <v>1924</v>
      </c>
    </row>
    <row r="24" spans="1:7" s="55" customFormat="1" ht="15" customHeight="1">
      <c r="A24" s="228"/>
      <c r="B24" s="54">
        <v>1</v>
      </c>
      <c r="C24" s="54"/>
      <c r="D24" s="54">
        <v>1</v>
      </c>
      <c r="E24" s="54">
        <v>1</v>
      </c>
      <c r="F24" s="54"/>
      <c r="G24" s="54">
        <v>1926</v>
      </c>
    </row>
    <row r="25" spans="1:7" s="55" customFormat="1" ht="15" customHeight="1">
      <c r="A25" s="107" t="s">
        <v>38</v>
      </c>
      <c r="B25" s="89">
        <f>SUM(B21:B24)</f>
        <v>4</v>
      </c>
      <c r="C25" s="89">
        <f>SUM(C21:C24)</f>
        <v>2</v>
      </c>
      <c r="D25" s="89">
        <f>SUM(D21:D24)</f>
        <v>2</v>
      </c>
      <c r="E25" s="89">
        <f>SUM(E21:E24)</f>
        <v>4</v>
      </c>
      <c r="F25" s="89">
        <v>0</v>
      </c>
      <c r="G25" s="89"/>
    </row>
    <row r="26" spans="1:7" s="55" customFormat="1" ht="15" customHeight="1">
      <c r="A26" s="108" t="s">
        <v>22</v>
      </c>
      <c r="B26" s="97"/>
      <c r="C26" s="97"/>
      <c r="D26" s="97"/>
      <c r="E26" s="97"/>
      <c r="F26" s="97"/>
      <c r="G26" s="97"/>
    </row>
    <row r="27" spans="1:7" s="55" customFormat="1" ht="15" customHeight="1">
      <c r="A27" s="228"/>
      <c r="B27" s="54">
        <v>1</v>
      </c>
      <c r="C27" s="54">
        <v>1</v>
      </c>
      <c r="D27" s="54"/>
      <c r="E27" s="54">
        <v>1</v>
      </c>
      <c r="F27" s="54"/>
      <c r="G27" s="54">
        <v>1926</v>
      </c>
    </row>
    <row r="28" spans="1:7" s="55" customFormat="1" ht="15" customHeight="1">
      <c r="A28" s="228"/>
      <c r="B28" s="54">
        <v>1</v>
      </c>
      <c r="C28" s="54"/>
      <c r="D28" s="54">
        <v>1</v>
      </c>
      <c r="E28" s="54">
        <v>1</v>
      </c>
      <c r="F28" s="54"/>
      <c r="G28" s="54">
        <v>1914</v>
      </c>
    </row>
    <row r="29" spans="1:7" s="55" customFormat="1" ht="15" customHeight="1">
      <c r="A29" s="107" t="s">
        <v>39</v>
      </c>
      <c r="B29" s="89">
        <f>SUM(B27:B28)</f>
        <v>2</v>
      </c>
      <c r="C29" s="89">
        <v>1</v>
      </c>
      <c r="D29" s="89">
        <v>1</v>
      </c>
      <c r="E29" s="89">
        <v>2</v>
      </c>
      <c r="F29" s="89">
        <v>0</v>
      </c>
      <c r="G29" s="89"/>
    </row>
    <row r="30" spans="1:7" s="55" customFormat="1" ht="15" customHeight="1">
      <c r="A30" s="108" t="s">
        <v>23</v>
      </c>
      <c r="B30" s="38"/>
      <c r="C30" s="38"/>
      <c r="D30" s="38"/>
      <c r="E30" s="38"/>
      <c r="F30" s="38"/>
      <c r="G30" s="38"/>
    </row>
    <row r="31" spans="1:7" s="55" customFormat="1" ht="15" customHeight="1">
      <c r="A31" s="228"/>
      <c r="B31" s="54">
        <v>1</v>
      </c>
      <c r="C31" s="54"/>
      <c r="D31" s="54">
        <v>1</v>
      </c>
      <c r="E31" s="54">
        <v>1</v>
      </c>
      <c r="F31" s="54"/>
      <c r="G31" s="54">
        <v>1927</v>
      </c>
    </row>
    <row r="32" spans="1:7" s="55" customFormat="1" ht="15" customHeight="1">
      <c r="A32" s="228"/>
      <c r="B32" s="54">
        <v>1</v>
      </c>
      <c r="C32" s="54">
        <v>1</v>
      </c>
      <c r="D32" s="54"/>
      <c r="E32" s="54">
        <v>1</v>
      </c>
      <c r="F32" s="54"/>
      <c r="G32" s="54">
        <v>1928</v>
      </c>
    </row>
    <row r="33" spans="1:7" s="55" customFormat="1" ht="15" customHeight="1">
      <c r="A33" s="228"/>
      <c r="B33" s="54">
        <v>1</v>
      </c>
      <c r="C33" s="102"/>
      <c r="D33" s="54">
        <v>1</v>
      </c>
      <c r="E33" s="54">
        <v>1</v>
      </c>
      <c r="F33" s="54"/>
      <c r="G33" s="54">
        <v>1936</v>
      </c>
    </row>
    <row r="34" spans="1:7" s="55" customFormat="1" ht="15" customHeight="1">
      <c r="A34" s="107" t="s">
        <v>40</v>
      </c>
      <c r="B34" s="89">
        <f>SUM(B31:B33)</f>
        <v>3</v>
      </c>
      <c r="C34" s="89">
        <f>SUM(C31:C33)</f>
        <v>1</v>
      </c>
      <c r="D34" s="89">
        <f>SUM(D31:D33)</f>
        <v>2</v>
      </c>
      <c r="E34" s="89">
        <f>SUM(E31:E33)</f>
        <v>3</v>
      </c>
      <c r="F34" s="89">
        <v>0</v>
      </c>
      <c r="G34" s="89"/>
    </row>
    <row r="35" spans="1:7" s="55" customFormat="1" ht="15" customHeight="1">
      <c r="A35" s="77" t="s">
        <v>51</v>
      </c>
      <c r="B35" s="73">
        <f>SUM(B10,B13,B16,B19,B25,B29,B34)</f>
        <v>16</v>
      </c>
      <c r="C35" s="73">
        <f>SUM(C10,C25,C29,C34)</f>
        <v>6</v>
      </c>
      <c r="D35" s="73">
        <f>SUM(D10,D13,D16,D19,D25,D29,D34)</f>
        <v>10</v>
      </c>
      <c r="E35" s="73">
        <v>33</v>
      </c>
      <c r="F35" s="73"/>
      <c r="G35" s="73"/>
    </row>
    <row r="36" spans="1:7" ht="12.75">
      <c r="A36" s="56"/>
      <c r="B36" s="56"/>
      <c r="C36" s="57"/>
      <c r="D36" s="57"/>
      <c r="E36" s="57"/>
      <c r="F36" s="56"/>
      <c r="G36" s="56"/>
    </row>
    <row r="37" spans="1:7" ht="12.75">
      <c r="A37" s="56"/>
      <c r="B37" s="56"/>
      <c r="C37" s="57"/>
      <c r="D37" s="57"/>
      <c r="E37" s="57"/>
      <c r="F37" s="56"/>
      <c r="G37" s="56"/>
    </row>
    <row r="38" spans="1:7" ht="12.75">
      <c r="A38" s="56"/>
      <c r="B38" s="56"/>
      <c r="C38" s="57"/>
      <c r="D38" s="57"/>
      <c r="E38" s="57"/>
      <c r="F38" s="56"/>
      <c r="G38" s="56"/>
    </row>
    <row r="39" spans="1:7" ht="12.75">
      <c r="A39" s="56"/>
      <c r="B39" s="56"/>
      <c r="C39" s="57"/>
      <c r="D39" s="57"/>
      <c r="E39" s="57"/>
      <c r="F39" s="56"/>
      <c r="G39" s="56"/>
    </row>
    <row r="40" spans="1:7" ht="12.75">
      <c r="A40" s="56"/>
      <c r="B40" s="56"/>
      <c r="C40" s="57"/>
      <c r="D40" s="57"/>
      <c r="E40" s="57"/>
      <c r="F40" s="56"/>
      <c r="G40" s="56"/>
    </row>
    <row r="41" spans="1:7" ht="12.75">
      <c r="A41" s="56"/>
      <c r="B41" s="56"/>
      <c r="C41" s="57"/>
      <c r="D41" s="57"/>
      <c r="E41" s="57"/>
      <c r="F41" s="56"/>
      <c r="G41" s="56"/>
    </row>
  </sheetData>
  <mergeCells count="2">
    <mergeCell ref="A1:H1"/>
    <mergeCell ref="A2:G2"/>
  </mergeCells>
  <printOptions/>
  <pageMargins left="0.75" right="0.75" top="1" bottom="1" header="0.5" footer="0.5"/>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codeName="Foglio17">
    <tabColor indexed="41"/>
  </sheetPr>
  <dimension ref="A1:AJ27"/>
  <sheetViews>
    <sheetView workbookViewId="0" topLeftCell="A1">
      <selection activeCell="B10" sqref="B10:E10"/>
    </sheetView>
  </sheetViews>
  <sheetFormatPr defaultColWidth="9.140625" defaultRowHeight="12.75"/>
  <cols>
    <col min="1" max="1" width="42.28125" style="4" customWidth="1"/>
    <col min="2" max="2" width="20.421875" style="4" customWidth="1"/>
    <col min="3" max="3" width="17.140625" style="4" customWidth="1"/>
    <col min="4" max="4" width="12.57421875" style="4" customWidth="1"/>
    <col min="5" max="5" width="10.7109375" style="4" customWidth="1"/>
    <col min="6" max="7" width="15.7109375" style="4" customWidth="1"/>
    <col min="8" max="8" width="21.8515625" style="4" customWidth="1"/>
    <col min="9" max="9" width="32.57421875" style="187" customWidth="1"/>
    <col min="10" max="10" width="26.7109375" style="4" customWidth="1"/>
    <col min="11" max="11" width="30.00390625" style="4" customWidth="1"/>
    <col min="12" max="12" width="28.00390625" style="4" customWidth="1"/>
    <col min="13" max="13" width="27.7109375" style="4" customWidth="1"/>
    <col min="14" max="16384" width="9.140625" style="4" customWidth="1"/>
  </cols>
  <sheetData>
    <row r="1" spans="1:12" ht="30" customHeight="1">
      <c r="A1" s="240" t="s">
        <v>32</v>
      </c>
      <c r="B1" s="240"/>
      <c r="C1" s="240"/>
      <c r="D1" s="240"/>
      <c r="E1" s="240"/>
      <c r="F1" s="240"/>
      <c r="G1" s="240"/>
      <c r="H1" s="240"/>
      <c r="I1" s="240"/>
      <c r="J1" s="240"/>
      <c r="K1" s="240"/>
      <c r="L1" s="161">
        <v>40070126</v>
      </c>
    </row>
    <row r="2" spans="1:12" ht="39" customHeight="1">
      <c r="A2" s="241" t="s">
        <v>56</v>
      </c>
      <c r="B2" s="241"/>
      <c r="C2" s="241"/>
      <c r="D2" s="241"/>
      <c r="E2" s="241"/>
      <c r="F2" s="241"/>
      <c r="G2" s="241"/>
      <c r="H2" s="241"/>
      <c r="I2" s="241"/>
      <c r="J2" s="241"/>
      <c r="K2" s="241"/>
      <c r="L2" s="26"/>
    </row>
    <row r="3" spans="1:12" s="13" customFormat="1" ht="24" customHeight="1">
      <c r="A3" s="242"/>
      <c r="B3" s="243"/>
      <c r="C3" s="243"/>
      <c r="D3" s="243"/>
      <c r="E3" s="243"/>
      <c r="F3" s="243"/>
      <c r="G3" s="243"/>
      <c r="H3" s="243"/>
      <c r="I3" s="243"/>
      <c r="J3" s="243"/>
      <c r="K3" s="244"/>
      <c r="L3" s="26"/>
    </row>
    <row r="4" spans="1:12" s="22" customFormat="1" ht="30" customHeight="1">
      <c r="A4" s="237" t="s">
        <v>52</v>
      </c>
      <c r="B4" s="237"/>
      <c r="C4" s="237"/>
      <c r="D4" s="237"/>
      <c r="E4" s="237"/>
      <c r="F4" s="237"/>
      <c r="G4" s="237"/>
      <c r="H4" s="237"/>
      <c r="I4" s="237"/>
      <c r="J4" s="237"/>
      <c r="K4" s="237"/>
      <c r="L4" s="28"/>
    </row>
    <row r="5" spans="1:12" ht="25.5" customHeight="1">
      <c r="A5" s="20" t="s">
        <v>58</v>
      </c>
      <c r="B5" s="20" t="s">
        <v>77</v>
      </c>
      <c r="C5" s="20" t="s">
        <v>78</v>
      </c>
      <c r="D5" s="20" t="s">
        <v>30</v>
      </c>
      <c r="E5" s="20" t="s">
        <v>31</v>
      </c>
      <c r="F5" s="20" t="s">
        <v>79</v>
      </c>
      <c r="G5" s="20" t="s">
        <v>80</v>
      </c>
      <c r="H5" s="21" t="s">
        <v>81</v>
      </c>
      <c r="I5" s="21" t="s">
        <v>82</v>
      </c>
      <c r="J5" s="21" t="s">
        <v>83</v>
      </c>
      <c r="K5" s="21" t="s">
        <v>84</v>
      </c>
      <c r="L5" s="26"/>
    </row>
    <row r="6" spans="1:12" s="19" customFormat="1" ht="19.5" customHeight="1">
      <c r="A6" s="66" t="s">
        <v>16</v>
      </c>
      <c r="B6" s="17"/>
      <c r="C6" s="17"/>
      <c r="D6" s="3"/>
      <c r="E6" s="3"/>
      <c r="F6" s="3"/>
      <c r="G6" s="3"/>
      <c r="H6" s="17"/>
      <c r="I6" s="181"/>
      <c r="J6" s="17"/>
      <c r="K6" s="127"/>
      <c r="L6" s="156"/>
    </row>
    <row r="7" spans="1:12" ht="66" customHeight="1">
      <c r="A7" s="65"/>
      <c r="B7" s="2" t="s">
        <v>132</v>
      </c>
      <c r="C7" s="2">
        <v>19</v>
      </c>
      <c r="D7" s="30"/>
      <c r="E7" s="30">
        <v>19</v>
      </c>
      <c r="F7" s="30"/>
      <c r="G7" s="30"/>
      <c r="H7" s="64" t="s">
        <v>135</v>
      </c>
      <c r="I7" s="64" t="s">
        <v>136</v>
      </c>
      <c r="J7" s="64"/>
      <c r="K7" s="153">
        <v>3415</v>
      </c>
      <c r="L7" s="31"/>
    </row>
    <row r="8" spans="1:36" s="5" customFormat="1" ht="19.5" customHeight="1">
      <c r="A8" s="66" t="s">
        <v>15</v>
      </c>
      <c r="B8" s="17"/>
      <c r="C8" s="17"/>
      <c r="D8" s="3"/>
      <c r="E8" s="3"/>
      <c r="F8" s="3"/>
      <c r="G8" s="3"/>
      <c r="H8" s="17"/>
      <c r="I8" s="181"/>
      <c r="J8" s="17"/>
      <c r="K8" s="17"/>
      <c r="L8" s="33"/>
      <c r="M8" s="15"/>
      <c r="N8" s="15"/>
      <c r="O8" s="15"/>
      <c r="P8" s="15"/>
      <c r="Q8" s="15"/>
      <c r="R8" s="15"/>
      <c r="S8" s="15"/>
      <c r="T8" s="15"/>
      <c r="U8" s="15"/>
      <c r="V8" s="15"/>
      <c r="W8" s="15"/>
      <c r="X8" s="15"/>
      <c r="Y8" s="15"/>
      <c r="Z8" s="15"/>
      <c r="AA8" s="15"/>
      <c r="AB8" s="15"/>
      <c r="AC8" s="15"/>
      <c r="AD8" s="15"/>
      <c r="AE8" s="15"/>
      <c r="AF8" s="15"/>
      <c r="AG8" s="15"/>
      <c r="AH8" s="15"/>
      <c r="AI8" s="15"/>
      <c r="AJ8" s="15"/>
    </row>
    <row r="9" spans="1:36" s="5" customFormat="1" ht="60" customHeight="1">
      <c r="A9" s="34"/>
      <c r="B9" s="2" t="s">
        <v>133</v>
      </c>
      <c r="C9" s="2">
        <v>15</v>
      </c>
      <c r="D9" s="2"/>
      <c r="E9" s="2">
        <v>15</v>
      </c>
      <c r="F9" s="2"/>
      <c r="G9" s="2"/>
      <c r="H9" s="64" t="s">
        <v>135</v>
      </c>
      <c r="I9" s="64" t="s">
        <v>136</v>
      </c>
      <c r="J9" s="23"/>
      <c r="K9" s="153">
        <v>3415</v>
      </c>
      <c r="L9" s="31"/>
      <c r="M9" s="15"/>
      <c r="N9" s="15"/>
      <c r="O9" s="15"/>
      <c r="P9" s="15"/>
      <c r="Q9" s="15"/>
      <c r="R9" s="15"/>
      <c r="S9" s="15"/>
      <c r="T9" s="15"/>
      <c r="U9" s="15"/>
      <c r="V9" s="15"/>
      <c r="W9" s="15"/>
      <c r="X9" s="15"/>
      <c r="Y9" s="15"/>
      <c r="Z9" s="15"/>
      <c r="AA9" s="15"/>
      <c r="AB9" s="15"/>
      <c r="AC9" s="15"/>
      <c r="AD9" s="15"/>
      <c r="AE9" s="15"/>
      <c r="AF9" s="15"/>
      <c r="AG9" s="15"/>
      <c r="AH9" s="15"/>
      <c r="AI9" s="15"/>
      <c r="AJ9" s="15"/>
    </row>
    <row r="10" spans="1:12" s="15" customFormat="1" ht="15" customHeight="1">
      <c r="A10" s="67" t="s">
        <v>51</v>
      </c>
      <c r="B10" s="214" t="s">
        <v>134</v>
      </c>
      <c r="C10" s="214">
        <v>34</v>
      </c>
      <c r="D10" s="214"/>
      <c r="E10" s="214">
        <v>34</v>
      </c>
      <c r="F10" s="62"/>
      <c r="G10" s="62"/>
      <c r="H10" s="62">
        <v>180</v>
      </c>
      <c r="I10" s="182"/>
      <c r="J10" s="62"/>
      <c r="K10" s="154">
        <f>SUM(K7:K9)</f>
        <v>6830</v>
      </c>
      <c r="L10" s="29"/>
    </row>
    <row r="11" spans="1:36" ht="24" customHeight="1">
      <c r="A11" s="245"/>
      <c r="B11" s="245"/>
      <c r="C11" s="245"/>
      <c r="D11" s="245"/>
      <c r="E11" s="245"/>
      <c r="F11" s="245"/>
      <c r="G11" s="245"/>
      <c r="H11" s="245"/>
      <c r="I11" s="245"/>
      <c r="J11" s="245"/>
      <c r="K11" s="245"/>
      <c r="L11" s="3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30" customHeight="1">
      <c r="A12" s="237" t="s">
        <v>53</v>
      </c>
      <c r="B12" s="237"/>
      <c r="C12" s="237"/>
      <c r="D12" s="237"/>
      <c r="E12" s="237"/>
      <c r="F12" s="237"/>
      <c r="G12" s="237"/>
      <c r="H12" s="237"/>
      <c r="I12" s="237"/>
      <c r="J12" s="28"/>
      <c r="K12" s="28"/>
      <c r="L12" s="28"/>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12" ht="15" customHeight="1">
      <c r="A13" s="20" t="s">
        <v>58</v>
      </c>
      <c r="B13" s="20" t="s">
        <v>85</v>
      </c>
      <c r="C13" s="20" t="s">
        <v>86</v>
      </c>
      <c r="D13" s="20" t="s">
        <v>30</v>
      </c>
      <c r="E13" s="20" t="s">
        <v>31</v>
      </c>
      <c r="F13" s="20" t="s">
        <v>79</v>
      </c>
      <c r="G13" s="20" t="s">
        <v>80</v>
      </c>
      <c r="H13" s="21" t="s">
        <v>87</v>
      </c>
      <c r="I13" s="21" t="s">
        <v>84</v>
      </c>
      <c r="J13" s="26"/>
      <c r="K13" s="36"/>
      <c r="L13" s="36"/>
    </row>
    <row r="14" spans="1:12" s="19" customFormat="1" ht="15" customHeight="1">
      <c r="A14" s="215" t="s">
        <v>72</v>
      </c>
      <c r="B14" s="42"/>
      <c r="C14" s="42">
        <v>59</v>
      </c>
      <c r="D14" s="42"/>
      <c r="E14" s="42"/>
      <c r="F14" s="42"/>
      <c r="G14" s="42"/>
      <c r="H14" s="42"/>
      <c r="I14" s="216"/>
      <c r="J14" s="41"/>
      <c r="K14" s="41"/>
      <c r="L14" s="41"/>
    </row>
    <row r="15" spans="1:12" s="19" customFormat="1" ht="15" customHeight="1">
      <c r="A15" s="215" t="s">
        <v>137</v>
      </c>
      <c r="B15" s="42"/>
      <c r="C15" s="42">
        <v>86</v>
      </c>
      <c r="D15" s="42"/>
      <c r="E15" s="42"/>
      <c r="F15" s="42"/>
      <c r="G15" s="42"/>
      <c r="H15" s="42"/>
      <c r="I15" s="216"/>
      <c r="J15" s="41"/>
      <c r="K15" s="41"/>
      <c r="L15" s="41"/>
    </row>
    <row r="16" spans="1:12" s="19" customFormat="1" ht="15" customHeight="1">
      <c r="A16" s="155" t="s">
        <v>51</v>
      </c>
      <c r="B16" s="63"/>
      <c r="C16" s="214">
        <v>145</v>
      </c>
      <c r="D16" s="62"/>
      <c r="E16" s="62"/>
      <c r="F16" s="62"/>
      <c r="G16" s="62"/>
      <c r="H16" s="62"/>
      <c r="I16" s="183"/>
      <c r="J16" s="41"/>
      <c r="K16" s="41"/>
      <c r="L16" s="41"/>
    </row>
    <row r="17" spans="1:12" ht="24" customHeight="1">
      <c r="A17" s="37"/>
      <c r="B17" s="36"/>
      <c r="C17" s="33"/>
      <c r="D17" s="33"/>
      <c r="E17" s="33"/>
      <c r="F17" s="33"/>
      <c r="G17" s="33"/>
      <c r="H17" s="33"/>
      <c r="I17" s="184"/>
      <c r="J17" s="33"/>
      <c r="K17" s="33"/>
      <c r="L17" s="33"/>
    </row>
    <row r="18" spans="1:12" ht="30" customHeight="1">
      <c r="A18" s="237" t="s">
        <v>73</v>
      </c>
      <c r="B18" s="237"/>
      <c r="C18" s="237"/>
      <c r="D18" s="237"/>
      <c r="E18" s="237"/>
      <c r="F18" s="237"/>
      <c r="G18" s="237"/>
      <c r="H18" s="237"/>
      <c r="I18" s="237"/>
      <c r="J18" s="237"/>
      <c r="K18" s="237"/>
      <c r="L18" s="27"/>
    </row>
    <row r="19" spans="1:12" ht="42.75" customHeight="1">
      <c r="A19" s="20" t="s">
        <v>58</v>
      </c>
      <c r="B19" s="21" t="s">
        <v>88</v>
      </c>
      <c r="C19" s="21" t="s">
        <v>89</v>
      </c>
      <c r="D19" s="21" t="s">
        <v>90</v>
      </c>
      <c r="E19" s="21" t="s">
        <v>91</v>
      </c>
      <c r="F19" s="21" t="s">
        <v>92</v>
      </c>
      <c r="G19" s="21" t="s">
        <v>93</v>
      </c>
      <c r="H19" s="21" t="s">
        <v>94</v>
      </c>
      <c r="I19" s="21" t="s">
        <v>95</v>
      </c>
      <c r="J19" s="21" t="s">
        <v>96</v>
      </c>
      <c r="K19" s="21" t="s">
        <v>97</v>
      </c>
      <c r="L19" s="21" t="s">
        <v>84</v>
      </c>
    </row>
    <row r="20" spans="1:12" s="19" customFormat="1" ht="15" customHeight="1">
      <c r="A20" s="155" t="s">
        <v>51</v>
      </c>
      <c r="B20" s="61">
        <v>102</v>
      </c>
      <c r="C20" s="61">
        <v>80</v>
      </c>
      <c r="D20" s="61">
        <v>80</v>
      </c>
      <c r="E20" s="61">
        <v>71</v>
      </c>
      <c r="F20" s="61"/>
      <c r="G20" s="61">
        <v>71</v>
      </c>
      <c r="H20" s="61"/>
      <c r="I20" s="185"/>
      <c r="J20" s="61"/>
      <c r="K20" s="61"/>
      <c r="L20" s="61"/>
    </row>
    <row r="21" spans="1:13" ht="19.5" customHeight="1">
      <c r="A21" s="39"/>
      <c r="B21" s="40"/>
      <c r="C21" s="40"/>
      <c r="D21" s="40"/>
      <c r="E21" s="40"/>
      <c r="F21" s="40"/>
      <c r="G21" s="40"/>
      <c r="H21" s="40"/>
      <c r="I21" s="186"/>
      <c r="J21" s="40"/>
      <c r="K21" s="68"/>
      <c r="L21" s="69"/>
      <c r="M21" s="52"/>
    </row>
    <row r="22" spans="1:8" ht="12.75">
      <c r="A22" s="238" t="s">
        <v>74</v>
      </c>
      <c r="B22" s="238"/>
      <c r="C22" s="238"/>
      <c r="D22" s="238"/>
      <c r="E22" s="238"/>
      <c r="F22" s="238"/>
      <c r="G22" s="238"/>
      <c r="H22" s="238"/>
    </row>
    <row r="23" ht="12.75">
      <c r="A23" s="4" t="s">
        <v>109</v>
      </c>
    </row>
    <row r="24" ht="12.75">
      <c r="A24" s="4" t="s">
        <v>110</v>
      </c>
    </row>
    <row r="25" ht="12.75">
      <c r="A25" s="36" t="s">
        <v>111</v>
      </c>
    </row>
    <row r="26" ht="12.75">
      <c r="A26" s="36" t="s">
        <v>75</v>
      </c>
    </row>
    <row r="27" spans="1:23" ht="24" customHeight="1">
      <c r="A27" s="239"/>
      <c r="B27" s="239"/>
      <c r="C27" s="239"/>
      <c r="D27" s="239"/>
      <c r="E27" s="239"/>
      <c r="F27" s="239"/>
      <c r="G27" s="239"/>
      <c r="H27" s="239"/>
      <c r="I27" s="239"/>
      <c r="J27" s="239"/>
      <c r="K27" s="239"/>
      <c r="L27" s="239"/>
      <c r="M27" s="239"/>
      <c r="N27" s="239"/>
      <c r="O27" s="239"/>
      <c r="P27" s="239"/>
      <c r="Q27" s="239"/>
      <c r="R27" s="239"/>
      <c r="S27" s="239"/>
      <c r="T27" s="239"/>
      <c r="U27" s="239"/>
      <c r="V27" s="239"/>
      <c r="W27" s="239"/>
    </row>
  </sheetData>
  <mergeCells count="9">
    <mergeCell ref="A18:K18"/>
    <mergeCell ref="A22:H22"/>
    <mergeCell ref="A27:W27"/>
    <mergeCell ref="A1:K1"/>
    <mergeCell ref="A2:K2"/>
    <mergeCell ref="A4:K4"/>
    <mergeCell ref="A12:I12"/>
    <mergeCell ref="A3:K3"/>
    <mergeCell ref="A11:K11"/>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codeName="Foglio2">
    <tabColor indexed="57"/>
    <pageSetUpPr fitToPage="1"/>
  </sheetPr>
  <dimension ref="B1:AD223"/>
  <sheetViews>
    <sheetView workbookViewId="0" topLeftCell="B1">
      <selection activeCell="J15" sqref="J15"/>
    </sheetView>
  </sheetViews>
  <sheetFormatPr defaultColWidth="9.140625" defaultRowHeight="12.75"/>
  <cols>
    <col min="1" max="1" width="9.140625" style="4" hidden="1" customWidth="1"/>
    <col min="2" max="2" width="3.57421875" style="4" customWidth="1"/>
    <col min="3" max="3" width="32.00390625" style="4" customWidth="1"/>
    <col min="4" max="4" width="15.7109375" style="4" customWidth="1"/>
    <col min="5" max="5" width="6.00390625" style="4" customWidth="1"/>
    <col min="6" max="6" width="6.140625" style="4" customWidth="1"/>
    <col min="7" max="7" width="23.140625" style="129" bestFit="1" customWidth="1"/>
    <col min="8" max="8" width="28.140625" style="4" customWidth="1"/>
    <col min="9" max="9" width="28.140625" style="129" customWidth="1"/>
    <col min="10" max="10" width="27.28125" style="166" customWidth="1"/>
    <col min="11" max="11" width="19.140625" style="15" bestFit="1" customWidth="1"/>
    <col min="12" max="30" width="8.8515625" style="15" customWidth="1"/>
    <col min="31" max="16384" width="8.8515625" style="4" customWidth="1"/>
  </cols>
  <sheetData>
    <row r="1" spans="2:12" ht="30" customHeight="1">
      <c r="B1" s="230" t="s">
        <v>121</v>
      </c>
      <c r="C1" s="231"/>
      <c r="D1" s="231"/>
      <c r="E1" s="231"/>
      <c r="F1" s="231"/>
      <c r="G1" s="231"/>
      <c r="H1" s="232"/>
      <c r="I1" s="232"/>
      <c r="J1" s="232"/>
      <c r="K1" s="249" t="s">
        <v>120</v>
      </c>
      <c r="L1" s="249"/>
    </row>
    <row r="2" spans="2:12" ht="74.25" customHeight="1">
      <c r="B2" s="241" t="s">
        <v>55</v>
      </c>
      <c r="C2" s="241"/>
      <c r="D2" s="241"/>
      <c r="E2" s="241"/>
      <c r="F2" s="241"/>
      <c r="G2" s="241"/>
      <c r="H2" s="241"/>
      <c r="I2" s="241"/>
      <c r="J2" s="241"/>
      <c r="K2" s="162"/>
      <c r="L2" s="162"/>
    </row>
    <row r="3" spans="2:30" s="53" customFormat="1" ht="27" customHeight="1">
      <c r="B3" s="233" t="s">
        <v>58</v>
      </c>
      <c r="C3" s="234"/>
      <c r="D3" s="17" t="s">
        <v>60</v>
      </c>
      <c r="E3" s="17" t="s">
        <v>30</v>
      </c>
      <c r="F3" s="17" t="s">
        <v>31</v>
      </c>
      <c r="G3" s="127" t="s">
        <v>61</v>
      </c>
      <c r="H3" s="17" t="s">
        <v>62</v>
      </c>
      <c r="I3" s="127" t="s">
        <v>63</v>
      </c>
      <c r="J3" s="127" t="s">
        <v>64</v>
      </c>
      <c r="K3" s="79"/>
      <c r="L3" s="250"/>
      <c r="M3" s="250"/>
      <c r="N3" s="229"/>
      <c r="O3" s="79"/>
      <c r="P3" s="79"/>
      <c r="Q3" s="79"/>
      <c r="R3" s="79"/>
      <c r="S3" s="79"/>
      <c r="T3" s="79"/>
      <c r="U3" s="79"/>
      <c r="V3" s="79"/>
      <c r="W3" s="79"/>
      <c r="X3" s="79"/>
      <c r="Y3" s="79"/>
      <c r="Z3" s="79"/>
      <c r="AA3" s="79"/>
      <c r="AB3" s="79"/>
      <c r="AC3" s="79"/>
      <c r="AD3" s="79"/>
    </row>
    <row r="4" spans="2:13" ht="15" customHeight="1">
      <c r="B4" s="45">
        <v>1</v>
      </c>
      <c r="C4" s="82" t="s">
        <v>15</v>
      </c>
      <c r="D4" s="9">
        <v>35</v>
      </c>
      <c r="E4" s="9">
        <v>14</v>
      </c>
      <c r="F4" s="9">
        <v>21</v>
      </c>
      <c r="G4" s="174">
        <v>37531.22</v>
      </c>
      <c r="H4" s="203"/>
      <c r="I4" s="174">
        <v>37531.22</v>
      </c>
      <c r="J4" s="145">
        <f>I4/(E4+F4)</f>
        <v>1072.3205714285714</v>
      </c>
      <c r="K4" s="163" t="s">
        <v>28</v>
      </c>
      <c r="L4" s="248"/>
      <c r="M4" s="248"/>
    </row>
    <row r="5" spans="2:11" ht="15" customHeight="1">
      <c r="B5" s="45">
        <f aca="true" t="shared" si="0" ref="B5:B12">B4+1</f>
        <v>2</v>
      </c>
      <c r="C5" s="83" t="s">
        <v>16</v>
      </c>
      <c r="D5" s="9">
        <v>153</v>
      </c>
      <c r="E5" s="1">
        <v>166</v>
      </c>
      <c r="F5" s="1">
        <v>277</v>
      </c>
      <c r="G5" s="174">
        <v>249013.64</v>
      </c>
      <c r="H5" s="174">
        <f>30640.26+28258.89+23217.05</f>
        <v>82116.2</v>
      </c>
      <c r="I5" s="191">
        <f>G5+H5</f>
        <v>331129.84</v>
      </c>
      <c r="J5" s="145">
        <f>I5/(E5+F5)</f>
        <v>747.4714221218962</v>
      </c>
      <c r="K5" s="163" t="s">
        <v>29</v>
      </c>
    </row>
    <row r="6" spans="2:11" ht="15" customHeight="1">
      <c r="B6" s="45">
        <f t="shared" si="0"/>
        <v>3</v>
      </c>
      <c r="C6" s="83" t="s">
        <v>17</v>
      </c>
      <c r="D6" s="9">
        <v>25</v>
      </c>
      <c r="E6" s="1">
        <v>9</v>
      </c>
      <c r="F6" s="1">
        <v>16</v>
      </c>
      <c r="G6" s="174">
        <v>41224.41</v>
      </c>
      <c r="H6" s="200"/>
      <c r="I6" s="174">
        <v>41224.41</v>
      </c>
      <c r="J6" s="145">
        <f>I6/(E6+F6)</f>
        <v>1648.9764000000002</v>
      </c>
      <c r="K6" s="163" t="s">
        <v>28</v>
      </c>
    </row>
    <row r="7" spans="2:11" ht="15" customHeight="1">
      <c r="B7" s="45">
        <f t="shared" si="0"/>
        <v>4</v>
      </c>
      <c r="C7" s="83" t="s">
        <v>18</v>
      </c>
      <c r="D7" s="9">
        <v>101</v>
      </c>
      <c r="E7" s="1">
        <v>42</v>
      </c>
      <c r="F7" s="1">
        <v>59</v>
      </c>
      <c r="G7" s="174">
        <v>77742.18</v>
      </c>
      <c r="H7" s="174">
        <f>30535.78+25935.16+14676.83</f>
        <v>71147.77</v>
      </c>
      <c r="I7" s="191">
        <f>G7+H7</f>
        <v>148889.95</v>
      </c>
      <c r="J7" s="145">
        <f aca="true" t="shared" si="1" ref="J7:J12">I7/(E7+F7)</f>
        <v>1474.1579207920793</v>
      </c>
      <c r="K7" s="163" t="s">
        <v>28</v>
      </c>
    </row>
    <row r="8" spans="2:11" ht="15" customHeight="1">
      <c r="B8" s="45">
        <f t="shared" si="0"/>
        <v>5</v>
      </c>
      <c r="C8" s="83" t="s">
        <v>19</v>
      </c>
      <c r="D8" s="9">
        <v>37</v>
      </c>
      <c r="E8" s="1">
        <v>17</v>
      </c>
      <c r="F8" s="1">
        <v>20</v>
      </c>
      <c r="G8" s="174">
        <v>71329.21</v>
      </c>
      <c r="H8" s="174">
        <v>22384.16</v>
      </c>
      <c r="I8" s="191">
        <f>G8+H8</f>
        <v>93713.37000000001</v>
      </c>
      <c r="J8" s="145">
        <f t="shared" si="1"/>
        <v>2532.793783783784</v>
      </c>
      <c r="K8" s="163" t="s">
        <v>28</v>
      </c>
    </row>
    <row r="9" spans="2:11" ht="15" customHeight="1">
      <c r="B9" s="45">
        <f t="shared" si="0"/>
        <v>6</v>
      </c>
      <c r="C9" s="83" t="s">
        <v>20</v>
      </c>
      <c r="D9" s="9">
        <v>43</v>
      </c>
      <c r="E9" s="1">
        <v>28</v>
      </c>
      <c r="F9" s="1">
        <v>15</v>
      </c>
      <c r="G9" s="174">
        <v>35040.2</v>
      </c>
      <c r="H9" s="174">
        <v>28921.18</v>
      </c>
      <c r="I9" s="191">
        <f>G9+H9</f>
        <v>63961.38</v>
      </c>
      <c r="J9" s="145">
        <f t="shared" si="1"/>
        <v>1487.473953488372</v>
      </c>
      <c r="K9" s="163" t="s">
        <v>28</v>
      </c>
    </row>
    <row r="10" spans="2:11" ht="15" customHeight="1">
      <c r="B10" s="45">
        <f t="shared" si="0"/>
        <v>7</v>
      </c>
      <c r="C10" s="83" t="s">
        <v>21</v>
      </c>
      <c r="D10" s="9">
        <v>114</v>
      </c>
      <c r="E10" s="1">
        <v>39</v>
      </c>
      <c r="F10" s="1">
        <v>75</v>
      </c>
      <c r="G10" s="174">
        <v>297130.1</v>
      </c>
      <c r="H10" s="200"/>
      <c r="I10" s="174">
        <v>297130.1</v>
      </c>
      <c r="J10" s="145">
        <f t="shared" si="1"/>
        <v>2606.404385964912</v>
      </c>
      <c r="K10" s="163" t="s">
        <v>28</v>
      </c>
    </row>
    <row r="11" spans="2:11" ht="15" customHeight="1">
      <c r="B11" s="45">
        <f t="shared" si="0"/>
        <v>8</v>
      </c>
      <c r="C11" s="83" t="s">
        <v>22</v>
      </c>
      <c r="D11" s="9">
        <v>19</v>
      </c>
      <c r="E11" s="1">
        <v>8</v>
      </c>
      <c r="F11" s="1">
        <v>11</v>
      </c>
      <c r="G11" s="174">
        <v>25883.12</v>
      </c>
      <c r="H11" s="200"/>
      <c r="I11" s="174">
        <v>25883.12</v>
      </c>
      <c r="J11" s="145">
        <f t="shared" si="1"/>
        <v>1362.2694736842104</v>
      </c>
      <c r="K11" s="163" t="s">
        <v>28</v>
      </c>
    </row>
    <row r="12" spans="2:11" ht="15" customHeight="1">
      <c r="B12" s="45">
        <f t="shared" si="0"/>
        <v>9</v>
      </c>
      <c r="C12" s="83" t="s">
        <v>23</v>
      </c>
      <c r="D12" s="9">
        <v>109</v>
      </c>
      <c r="E12" s="1">
        <v>43</v>
      </c>
      <c r="F12" s="1">
        <v>66</v>
      </c>
      <c r="G12" s="174">
        <v>133411.42</v>
      </c>
      <c r="H12" s="200"/>
      <c r="I12" s="174">
        <v>133411.42</v>
      </c>
      <c r="J12" s="145">
        <f t="shared" si="1"/>
        <v>1223.9579816513763</v>
      </c>
      <c r="K12" s="163" t="s">
        <v>28</v>
      </c>
    </row>
    <row r="13" spans="2:30" s="81" customFormat="1" ht="15" customHeight="1">
      <c r="B13" s="246" t="s">
        <v>51</v>
      </c>
      <c r="C13" s="247"/>
      <c r="D13" s="74">
        <f aca="true" t="shared" si="2" ref="D13:J13">SUM(D4:D12)</f>
        <v>636</v>
      </c>
      <c r="E13" s="74">
        <f t="shared" si="2"/>
        <v>366</v>
      </c>
      <c r="F13" s="74">
        <f t="shared" si="2"/>
        <v>560</v>
      </c>
      <c r="G13" s="125">
        <f t="shared" si="2"/>
        <v>968305.5</v>
      </c>
      <c r="H13" s="125">
        <f t="shared" si="2"/>
        <v>204569.31</v>
      </c>
      <c r="I13" s="125">
        <f t="shared" si="2"/>
        <v>1172874.81</v>
      </c>
      <c r="J13" s="125">
        <f t="shared" si="2"/>
        <v>14155.8258929152</v>
      </c>
      <c r="K13" s="164"/>
      <c r="L13" s="165"/>
      <c r="M13" s="165"/>
      <c r="N13" s="165"/>
      <c r="O13" s="165"/>
      <c r="P13" s="165"/>
      <c r="Q13" s="165"/>
      <c r="R13" s="165"/>
      <c r="S13" s="165"/>
      <c r="T13" s="165"/>
      <c r="U13" s="165"/>
      <c r="V13" s="165"/>
      <c r="W13" s="165"/>
      <c r="X13" s="165"/>
      <c r="Y13" s="165"/>
      <c r="Z13" s="165"/>
      <c r="AA13" s="165"/>
      <c r="AB13" s="165"/>
      <c r="AC13" s="165"/>
      <c r="AD13" s="165"/>
    </row>
    <row r="14" spans="3:10" ht="18.75" customHeight="1">
      <c r="C14" s="4" t="s">
        <v>112</v>
      </c>
      <c r="D14" s="19"/>
      <c r="J14" s="130"/>
    </row>
    <row r="15" ht="18.75" customHeight="1">
      <c r="J15" s="130"/>
    </row>
    <row r="16" spans="2:10" ht="18.75" customHeight="1">
      <c r="B16" s="15"/>
      <c r="H16" s="15"/>
      <c r="I16" s="128"/>
      <c r="J16" s="130"/>
    </row>
    <row r="17" spans="2:10" ht="12.75">
      <c r="B17" s="15"/>
      <c r="H17" s="15"/>
      <c r="I17" s="128"/>
      <c r="J17" s="130"/>
    </row>
    <row r="18" ht="12.75">
      <c r="J18" s="130"/>
    </row>
    <row r="19" ht="12.75">
      <c r="J19" s="130"/>
    </row>
    <row r="20" ht="12.75">
      <c r="J20" s="130"/>
    </row>
    <row r="21" ht="12.75">
      <c r="J21" s="130"/>
    </row>
    <row r="22" ht="12.75">
      <c r="J22" s="130"/>
    </row>
    <row r="23" ht="12.75">
      <c r="J23" s="130"/>
    </row>
    <row r="24" ht="12.75">
      <c r="J24" s="130"/>
    </row>
    <row r="25" ht="12.75">
      <c r="J25" s="130"/>
    </row>
    <row r="26" ht="12.75">
      <c r="J26" s="130"/>
    </row>
    <row r="27" ht="12.75">
      <c r="J27" s="130"/>
    </row>
    <row r="28" ht="12.75">
      <c r="J28" s="130"/>
    </row>
    <row r="29" ht="12.75">
      <c r="J29" s="130"/>
    </row>
    <row r="30" ht="12.75">
      <c r="J30" s="130"/>
    </row>
    <row r="31" ht="12.75">
      <c r="J31" s="130"/>
    </row>
    <row r="32" ht="12.75">
      <c r="J32" s="130"/>
    </row>
    <row r="33" ht="12.75">
      <c r="J33" s="130"/>
    </row>
    <row r="34" ht="12.75">
      <c r="J34" s="130"/>
    </row>
    <row r="35" ht="12.75">
      <c r="J35" s="130"/>
    </row>
    <row r="36" ht="12.75">
      <c r="J36" s="130"/>
    </row>
    <row r="37" ht="12.75">
      <c r="J37" s="130"/>
    </row>
    <row r="38" ht="12.75">
      <c r="J38" s="130"/>
    </row>
    <row r="39" ht="12.75">
      <c r="J39" s="130"/>
    </row>
    <row r="40" ht="12.75">
      <c r="J40" s="130"/>
    </row>
    <row r="41" ht="12.75">
      <c r="J41" s="130"/>
    </row>
    <row r="42" ht="12.75">
      <c r="J42" s="130"/>
    </row>
    <row r="43" ht="12.75">
      <c r="J43" s="130"/>
    </row>
    <row r="44" ht="12.75">
      <c r="J44" s="130"/>
    </row>
    <row r="45" ht="12.75">
      <c r="J45" s="130"/>
    </row>
    <row r="46" ht="12.75">
      <c r="J46" s="130"/>
    </row>
    <row r="47" ht="12.75">
      <c r="J47" s="130"/>
    </row>
    <row r="48" ht="12.75">
      <c r="J48" s="130"/>
    </row>
    <row r="49" ht="12.75">
      <c r="J49" s="130"/>
    </row>
    <row r="50" ht="12.75">
      <c r="J50" s="130"/>
    </row>
    <row r="51" ht="12.75">
      <c r="J51" s="130"/>
    </row>
    <row r="52" ht="12.75">
      <c r="J52" s="130"/>
    </row>
    <row r="53" ht="12.75">
      <c r="J53" s="130"/>
    </row>
    <row r="54" ht="12.75">
      <c r="J54" s="130"/>
    </row>
    <row r="55" ht="12.75">
      <c r="J55" s="130"/>
    </row>
    <row r="56" ht="12.75">
      <c r="J56" s="130"/>
    </row>
    <row r="57" ht="12.75">
      <c r="J57" s="130"/>
    </row>
    <row r="58" ht="12.75">
      <c r="J58" s="130"/>
    </row>
    <row r="59" ht="12.75">
      <c r="J59" s="130"/>
    </row>
    <row r="60" ht="12.75">
      <c r="J60" s="130"/>
    </row>
    <row r="61" ht="12.75">
      <c r="J61" s="130"/>
    </row>
    <row r="62" ht="12.75">
      <c r="J62" s="130"/>
    </row>
    <row r="63" ht="12.75">
      <c r="J63" s="130"/>
    </row>
    <row r="64" ht="12.75">
      <c r="J64" s="130"/>
    </row>
    <row r="65" ht="12.75">
      <c r="J65" s="130"/>
    </row>
    <row r="66" ht="12.75">
      <c r="J66" s="130"/>
    </row>
    <row r="67" ht="12.75">
      <c r="J67" s="130"/>
    </row>
    <row r="68" ht="12.75">
      <c r="J68" s="130"/>
    </row>
    <row r="69" ht="12.75">
      <c r="J69" s="130"/>
    </row>
    <row r="70" ht="12.75">
      <c r="J70" s="130"/>
    </row>
    <row r="71" ht="12.75">
      <c r="J71" s="130"/>
    </row>
    <row r="72" ht="12.75">
      <c r="J72" s="130"/>
    </row>
    <row r="73" ht="12.75">
      <c r="J73" s="130"/>
    </row>
    <row r="74" ht="12.75">
      <c r="J74" s="130"/>
    </row>
    <row r="75" ht="12.75">
      <c r="J75" s="130"/>
    </row>
    <row r="76" ht="12.75">
      <c r="J76" s="130"/>
    </row>
    <row r="77" ht="12.75">
      <c r="J77" s="130"/>
    </row>
    <row r="78" ht="12.75">
      <c r="J78" s="130"/>
    </row>
    <row r="79" ht="12.75">
      <c r="J79" s="130"/>
    </row>
    <row r="80" ht="12.75">
      <c r="J80" s="130"/>
    </row>
    <row r="81" ht="12.75">
      <c r="J81" s="130"/>
    </row>
    <row r="82" ht="12.75">
      <c r="J82" s="130"/>
    </row>
    <row r="83" ht="12.75">
      <c r="J83" s="130"/>
    </row>
    <row r="84" ht="12.75">
      <c r="J84" s="130"/>
    </row>
    <row r="85" ht="12.75">
      <c r="J85" s="130"/>
    </row>
    <row r="86" ht="12.75">
      <c r="J86" s="130"/>
    </row>
    <row r="87" ht="12.75">
      <c r="J87" s="130"/>
    </row>
    <row r="88" ht="12.75">
      <c r="J88" s="130"/>
    </row>
    <row r="89" ht="12.75">
      <c r="J89" s="130"/>
    </row>
    <row r="90" ht="12.75">
      <c r="J90" s="130"/>
    </row>
    <row r="91" ht="12.75">
      <c r="J91" s="130"/>
    </row>
    <row r="92" ht="12.75">
      <c r="J92" s="130"/>
    </row>
    <row r="93" ht="12.75">
      <c r="J93" s="130"/>
    </row>
    <row r="94" ht="12.75">
      <c r="J94" s="130"/>
    </row>
    <row r="95" ht="12.75">
      <c r="J95" s="130"/>
    </row>
    <row r="96" ht="12.75">
      <c r="J96" s="130"/>
    </row>
    <row r="97" ht="12.75">
      <c r="J97" s="130"/>
    </row>
    <row r="98" ht="12.75">
      <c r="J98" s="130"/>
    </row>
    <row r="99" ht="12.75">
      <c r="J99" s="130"/>
    </row>
    <row r="100" ht="12.75">
      <c r="J100" s="130"/>
    </row>
    <row r="101" ht="12.75">
      <c r="J101" s="130"/>
    </row>
    <row r="102" ht="12.75">
      <c r="J102" s="130"/>
    </row>
    <row r="103" ht="12.75">
      <c r="J103" s="130"/>
    </row>
    <row r="104" ht="12.75">
      <c r="J104" s="130"/>
    </row>
    <row r="105" ht="12.75">
      <c r="J105" s="130"/>
    </row>
    <row r="106" ht="12.75">
      <c r="J106" s="130"/>
    </row>
    <row r="107" ht="12.75">
      <c r="J107" s="130"/>
    </row>
    <row r="108" ht="12.75">
      <c r="J108" s="130"/>
    </row>
    <row r="109" ht="12.75">
      <c r="J109" s="130"/>
    </row>
    <row r="110" ht="12.75">
      <c r="J110" s="130"/>
    </row>
    <row r="111" ht="12.75">
      <c r="J111" s="130"/>
    </row>
    <row r="112" ht="12.75">
      <c r="J112" s="130"/>
    </row>
    <row r="113" ht="12.75">
      <c r="J113" s="130"/>
    </row>
    <row r="114" ht="12.75">
      <c r="J114" s="130"/>
    </row>
    <row r="115" ht="12.75">
      <c r="J115" s="130"/>
    </row>
    <row r="116" ht="12.75">
      <c r="J116" s="130"/>
    </row>
    <row r="117" ht="12.75">
      <c r="J117" s="130"/>
    </row>
    <row r="118" ht="12.75">
      <c r="J118" s="130"/>
    </row>
    <row r="119" ht="12.75">
      <c r="J119" s="130"/>
    </row>
    <row r="120" ht="12.75">
      <c r="J120" s="130"/>
    </row>
    <row r="121" ht="12.75">
      <c r="J121" s="130"/>
    </row>
    <row r="122" ht="12.75">
      <c r="J122" s="130"/>
    </row>
    <row r="123" ht="12.75">
      <c r="J123" s="130"/>
    </row>
    <row r="124" ht="12.75">
      <c r="J124" s="130"/>
    </row>
    <row r="125" ht="12.75">
      <c r="J125" s="130"/>
    </row>
    <row r="126" ht="12.75">
      <c r="J126" s="130"/>
    </row>
    <row r="127" ht="12.75">
      <c r="J127" s="130"/>
    </row>
    <row r="128" ht="12.75">
      <c r="J128" s="130"/>
    </row>
    <row r="129" ht="12.75">
      <c r="J129" s="130"/>
    </row>
    <row r="130" ht="12.75">
      <c r="J130" s="130"/>
    </row>
    <row r="131" ht="12.75">
      <c r="J131" s="130"/>
    </row>
    <row r="132" ht="12.75">
      <c r="J132" s="130"/>
    </row>
    <row r="133" ht="12.75">
      <c r="J133" s="130"/>
    </row>
    <row r="134" ht="12.75">
      <c r="J134" s="130"/>
    </row>
    <row r="135" ht="12.75">
      <c r="J135" s="130"/>
    </row>
    <row r="136" ht="12.75">
      <c r="J136" s="130"/>
    </row>
    <row r="137" ht="12.75">
      <c r="J137" s="130"/>
    </row>
    <row r="138" ht="12.75">
      <c r="J138" s="130"/>
    </row>
    <row r="139" ht="12.75">
      <c r="J139" s="130"/>
    </row>
    <row r="140" ht="12.75">
      <c r="J140" s="130"/>
    </row>
    <row r="141" ht="12.75">
      <c r="J141" s="130"/>
    </row>
    <row r="142" ht="12.75">
      <c r="J142" s="130"/>
    </row>
    <row r="143" ht="12.75">
      <c r="J143" s="130"/>
    </row>
    <row r="144" ht="12.75">
      <c r="J144" s="130"/>
    </row>
    <row r="145" ht="12.75">
      <c r="J145" s="130"/>
    </row>
    <row r="146" ht="12.75">
      <c r="J146" s="130"/>
    </row>
    <row r="147" ht="12.75">
      <c r="J147" s="130"/>
    </row>
    <row r="148" ht="12.75">
      <c r="J148" s="130"/>
    </row>
    <row r="149" ht="12.75">
      <c r="J149" s="130"/>
    </row>
    <row r="150" ht="12.75">
      <c r="J150" s="130"/>
    </row>
    <row r="151" ht="12.75">
      <c r="J151" s="130"/>
    </row>
    <row r="152" ht="12.75">
      <c r="J152" s="130"/>
    </row>
    <row r="153" ht="12.75">
      <c r="J153" s="130"/>
    </row>
    <row r="154" ht="12.75">
      <c r="J154" s="130"/>
    </row>
    <row r="155" ht="12.75">
      <c r="J155" s="130"/>
    </row>
    <row r="156" ht="12.75">
      <c r="J156" s="130"/>
    </row>
    <row r="157" ht="12.75">
      <c r="J157" s="130"/>
    </row>
    <row r="158" ht="12.75">
      <c r="J158" s="130"/>
    </row>
    <row r="159" ht="12.75">
      <c r="J159" s="130"/>
    </row>
    <row r="160" ht="12.75">
      <c r="J160" s="130"/>
    </row>
    <row r="161" ht="12.75">
      <c r="J161" s="130"/>
    </row>
    <row r="162" ht="12.75">
      <c r="J162" s="130"/>
    </row>
    <row r="163" ht="12.75">
      <c r="J163" s="130"/>
    </row>
    <row r="164" ht="12.75">
      <c r="J164" s="130"/>
    </row>
    <row r="165" ht="12.75">
      <c r="J165" s="130"/>
    </row>
    <row r="166" ht="12.75">
      <c r="J166" s="130"/>
    </row>
    <row r="167" ht="12.75">
      <c r="J167" s="130"/>
    </row>
    <row r="168" ht="12.75">
      <c r="J168" s="130"/>
    </row>
    <row r="169" ht="12.75">
      <c r="J169" s="130"/>
    </row>
    <row r="170" ht="12.75">
      <c r="J170" s="130"/>
    </row>
    <row r="171" ht="12.75">
      <c r="J171" s="130"/>
    </row>
    <row r="172" ht="12.75">
      <c r="J172" s="130"/>
    </row>
    <row r="173" ht="12.75">
      <c r="J173" s="130"/>
    </row>
    <row r="174" ht="12.75">
      <c r="J174" s="130"/>
    </row>
    <row r="175" ht="12.75">
      <c r="J175" s="130"/>
    </row>
    <row r="176" ht="12.75">
      <c r="J176" s="130"/>
    </row>
    <row r="177" ht="12.75">
      <c r="J177" s="130"/>
    </row>
    <row r="178" ht="12.75">
      <c r="J178" s="130"/>
    </row>
    <row r="179" ht="12.75">
      <c r="J179" s="130"/>
    </row>
    <row r="180" ht="12.75">
      <c r="J180" s="130"/>
    </row>
    <row r="181" ht="12.75">
      <c r="J181" s="130"/>
    </row>
    <row r="182" ht="12.75">
      <c r="J182" s="130"/>
    </row>
    <row r="183" ht="12.75">
      <c r="J183" s="130"/>
    </row>
    <row r="184" ht="12.75">
      <c r="J184" s="130"/>
    </row>
    <row r="185" ht="12.75">
      <c r="J185" s="130"/>
    </row>
    <row r="186" ht="12.75">
      <c r="J186" s="130"/>
    </row>
    <row r="187" ht="12.75">
      <c r="J187" s="130"/>
    </row>
    <row r="188" ht="12.75">
      <c r="J188" s="130"/>
    </row>
    <row r="189" ht="12.75">
      <c r="J189" s="130"/>
    </row>
    <row r="190" ht="12.75">
      <c r="J190" s="130"/>
    </row>
    <row r="191" ht="12.75">
      <c r="J191" s="130"/>
    </row>
    <row r="192" ht="12.75">
      <c r="J192" s="130"/>
    </row>
    <row r="193" ht="12.75">
      <c r="J193" s="130"/>
    </row>
    <row r="194" ht="12.75">
      <c r="J194" s="130"/>
    </row>
    <row r="195" ht="12.75">
      <c r="J195" s="130"/>
    </row>
    <row r="196" ht="12.75">
      <c r="J196" s="130"/>
    </row>
    <row r="197" ht="12.75">
      <c r="J197" s="130"/>
    </row>
    <row r="198" ht="12.75">
      <c r="J198" s="130"/>
    </row>
    <row r="199" ht="12.75">
      <c r="J199" s="130"/>
    </row>
    <row r="200" ht="12.75">
      <c r="J200" s="130"/>
    </row>
    <row r="201" ht="12.75">
      <c r="J201" s="130"/>
    </row>
    <row r="202" ht="12.75">
      <c r="J202" s="130"/>
    </row>
    <row r="203" ht="12.75">
      <c r="J203" s="130"/>
    </row>
    <row r="204" ht="12.75">
      <c r="J204" s="130"/>
    </row>
    <row r="205" ht="12.75">
      <c r="J205" s="130"/>
    </row>
    <row r="206" ht="12.75">
      <c r="J206" s="130"/>
    </row>
    <row r="207" ht="12.75">
      <c r="J207" s="130"/>
    </row>
    <row r="208" ht="12.75">
      <c r="J208" s="130"/>
    </row>
    <row r="209" ht="12.75">
      <c r="J209" s="130"/>
    </row>
    <row r="210" ht="12.75">
      <c r="J210" s="130"/>
    </row>
    <row r="211" ht="12.75">
      <c r="J211" s="130"/>
    </row>
    <row r="212" ht="12.75">
      <c r="J212" s="130"/>
    </row>
    <row r="213" ht="12.75">
      <c r="J213" s="130"/>
    </row>
    <row r="214" ht="12.75">
      <c r="J214" s="130"/>
    </row>
    <row r="215" ht="12.75">
      <c r="J215" s="130"/>
    </row>
    <row r="216" ht="12.75">
      <c r="J216" s="130"/>
    </row>
    <row r="217" ht="12.75">
      <c r="J217" s="130"/>
    </row>
    <row r="218" ht="12.75">
      <c r="J218" s="130"/>
    </row>
    <row r="219" ht="12.75">
      <c r="J219" s="130"/>
    </row>
    <row r="220" ht="12.75">
      <c r="J220" s="130"/>
    </row>
    <row r="221" ht="12.75">
      <c r="J221" s="130"/>
    </row>
    <row r="222" ht="12.75">
      <c r="J222" s="130"/>
    </row>
    <row r="223" ht="12.75">
      <c r="J223" s="130"/>
    </row>
  </sheetData>
  <mergeCells count="7">
    <mergeCell ref="B13:C13"/>
    <mergeCell ref="L4:M4"/>
    <mergeCell ref="K1:L1"/>
    <mergeCell ref="B2:J2"/>
    <mergeCell ref="L3:N3"/>
    <mergeCell ref="B1:J1"/>
    <mergeCell ref="B3:C3"/>
  </mergeCells>
  <printOptions/>
  <pageMargins left="0.43" right="0.75" top="1.12" bottom="1" header="0.5" footer="0.5"/>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codeName="Foglio3">
    <tabColor indexed="27"/>
    <pageSetUpPr fitToPage="1"/>
  </sheetPr>
  <dimension ref="A1:T15"/>
  <sheetViews>
    <sheetView workbookViewId="0" topLeftCell="A1">
      <selection activeCell="H13" sqref="H13"/>
    </sheetView>
  </sheetViews>
  <sheetFormatPr defaultColWidth="9.140625" defaultRowHeight="12.75"/>
  <cols>
    <col min="1" max="1" width="3.00390625" style="4" bestFit="1" customWidth="1"/>
    <col min="2" max="2" width="31.140625" style="4" customWidth="1"/>
    <col min="3" max="3" width="15.7109375" style="4" customWidth="1"/>
    <col min="4" max="5" width="7.7109375" style="4" customWidth="1"/>
    <col min="6" max="6" width="15.00390625" style="4" customWidth="1"/>
    <col min="7" max="7" width="21.8515625" style="134" customWidth="1"/>
    <col min="8" max="8" width="16.7109375" style="134" customWidth="1"/>
    <col min="9" max="16384" width="9.140625" style="4" customWidth="1"/>
  </cols>
  <sheetData>
    <row r="1" spans="1:9" ht="30" customHeight="1">
      <c r="A1" s="251" t="s">
        <v>122</v>
      </c>
      <c r="B1" s="252"/>
      <c r="C1" s="252"/>
      <c r="D1" s="252"/>
      <c r="E1" s="252"/>
      <c r="F1" s="252"/>
      <c r="G1" s="253"/>
      <c r="H1" s="254"/>
      <c r="I1" s="167">
        <v>40070231</v>
      </c>
    </row>
    <row r="2" spans="1:20" ht="66" customHeight="1">
      <c r="A2" s="241" t="s">
        <v>1</v>
      </c>
      <c r="B2" s="235"/>
      <c r="C2" s="235"/>
      <c r="D2" s="235"/>
      <c r="E2" s="235"/>
      <c r="F2" s="235"/>
      <c r="G2" s="235"/>
      <c r="H2" s="236"/>
      <c r="I2" s="32"/>
      <c r="J2" s="15"/>
      <c r="K2" s="250"/>
      <c r="L2" s="250"/>
      <c r="M2" s="15"/>
      <c r="N2" s="15"/>
      <c r="O2" s="15"/>
      <c r="P2" s="15"/>
      <c r="Q2" s="15"/>
      <c r="R2" s="15"/>
      <c r="S2" s="15"/>
      <c r="T2" s="15"/>
    </row>
    <row r="3" spans="1:8" ht="38.25" customHeight="1">
      <c r="A3" s="255" t="s">
        <v>58</v>
      </c>
      <c r="B3" s="256"/>
      <c r="C3" s="25" t="s">
        <v>60</v>
      </c>
      <c r="D3" s="17" t="s">
        <v>30</v>
      </c>
      <c r="E3" s="17" t="s">
        <v>31</v>
      </c>
      <c r="F3" s="3" t="s">
        <v>99</v>
      </c>
      <c r="G3" s="131" t="s">
        <v>63</v>
      </c>
      <c r="H3" s="131" t="s">
        <v>64</v>
      </c>
    </row>
    <row r="4" spans="1:8" ht="15" customHeight="1">
      <c r="A4" s="45">
        <v>1</v>
      </c>
      <c r="B4" s="82" t="s">
        <v>15</v>
      </c>
      <c r="C4" s="172">
        <v>29</v>
      </c>
      <c r="D4" s="10">
        <v>20</v>
      </c>
      <c r="E4" s="10">
        <v>9</v>
      </c>
      <c r="F4" s="177">
        <v>3561</v>
      </c>
      <c r="G4" s="173">
        <v>20448.9</v>
      </c>
      <c r="H4" s="145">
        <f>G4/C4</f>
        <v>705.1344827586207</v>
      </c>
    </row>
    <row r="5" spans="1:8" ht="15" customHeight="1">
      <c r="A5" s="45">
        <f aca="true" t="shared" si="0" ref="A5:A12">A4+1</f>
        <v>2</v>
      </c>
      <c r="B5" s="83" t="s">
        <v>16</v>
      </c>
      <c r="C5" s="172">
        <v>71</v>
      </c>
      <c r="D5" s="11">
        <v>34</v>
      </c>
      <c r="E5" s="11">
        <v>37</v>
      </c>
      <c r="F5" s="177">
        <v>7917</v>
      </c>
      <c r="G5" s="173">
        <v>47995.3</v>
      </c>
      <c r="H5" s="145">
        <f aca="true" t="shared" si="1" ref="H5:H12">G5/C5</f>
        <v>675.9901408450704</v>
      </c>
    </row>
    <row r="6" spans="1:8" ht="15" customHeight="1">
      <c r="A6" s="45">
        <f t="shared" si="0"/>
        <v>3</v>
      </c>
      <c r="B6" s="83" t="s">
        <v>17</v>
      </c>
      <c r="C6" s="172">
        <v>15</v>
      </c>
      <c r="D6" s="11">
        <v>8</v>
      </c>
      <c r="E6" s="11">
        <v>7</v>
      </c>
      <c r="F6" s="177">
        <v>1631</v>
      </c>
      <c r="G6" s="173">
        <v>6620</v>
      </c>
      <c r="H6" s="145">
        <f t="shared" si="1"/>
        <v>441.3333333333333</v>
      </c>
    </row>
    <row r="7" spans="1:8" ht="15" customHeight="1">
      <c r="A7" s="45">
        <f t="shared" si="0"/>
        <v>4</v>
      </c>
      <c r="B7" s="83" t="s">
        <v>18</v>
      </c>
      <c r="C7" s="172">
        <v>13</v>
      </c>
      <c r="D7" s="11">
        <v>7</v>
      </c>
      <c r="E7" s="11">
        <v>6</v>
      </c>
      <c r="F7" s="177">
        <v>1918</v>
      </c>
      <c r="G7" s="173">
        <v>11600</v>
      </c>
      <c r="H7" s="145">
        <f t="shared" si="1"/>
        <v>892.3076923076923</v>
      </c>
    </row>
    <row r="8" spans="1:8" ht="15" customHeight="1">
      <c r="A8" s="45">
        <f t="shared" si="0"/>
        <v>5</v>
      </c>
      <c r="B8" s="83" t="s">
        <v>19</v>
      </c>
      <c r="C8" s="172">
        <v>17</v>
      </c>
      <c r="D8" s="11">
        <v>12</v>
      </c>
      <c r="E8" s="11">
        <v>5</v>
      </c>
      <c r="F8" s="177">
        <v>2216</v>
      </c>
      <c r="G8" s="173">
        <v>8826</v>
      </c>
      <c r="H8" s="145">
        <f t="shared" si="1"/>
        <v>519.1764705882352</v>
      </c>
    </row>
    <row r="9" spans="1:8" ht="15" customHeight="1">
      <c r="A9" s="45">
        <f t="shared" si="0"/>
        <v>6</v>
      </c>
      <c r="B9" s="83" t="s">
        <v>20</v>
      </c>
      <c r="C9" s="172">
        <v>8</v>
      </c>
      <c r="D9" s="11">
        <v>7</v>
      </c>
      <c r="E9" s="11">
        <v>1</v>
      </c>
      <c r="F9" s="177">
        <v>575</v>
      </c>
      <c r="G9" s="173">
        <v>1200</v>
      </c>
      <c r="H9" s="145">
        <f t="shared" si="1"/>
        <v>150</v>
      </c>
    </row>
    <row r="10" spans="1:8" ht="15" customHeight="1">
      <c r="A10" s="45">
        <f t="shared" si="0"/>
        <v>7</v>
      </c>
      <c r="B10" s="83" t="s">
        <v>21</v>
      </c>
      <c r="C10" s="172">
        <v>41</v>
      </c>
      <c r="D10" s="11">
        <v>21</v>
      </c>
      <c r="E10" s="11">
        <v>20</v>
      </c>
      <c r="F10" s="177">
        <v>7370</v>
      </c>
      <c r="G10" s="173">
        <v>56124.3</v>
      </c>
      <c r="H10" s="145">
        <f t="shared" si="1"/>
        <v>1368.8853658536586</v>
      </c>
    </row>
    <row r="11" spans="1:8" ht="15" customHeight="1">
      <c r="A11" s="45">
        <f t="shared" si="0"/>
        <v>8</v>
      </c>
      <c r="B11" s="83" t="s">
        <v>22</v>
      </c>
      <c r="C11" s="172">
        <v>10</v>
      </c>
      <c r="D11" s="11">
        <v>6</v>
      </c>
      <c r="E11" s="11">
        <v>4</v>
      </c>
      <c r="F11" s="177">
        <v>798</v>
      </c>
      <c r="G11" s="173">
        <v>2577</v>
      </c>
      <c r="H11" s="145">
        <f t="shared" si="1"/>
        <v>257.7</v>
      </c>
    </row>
    <row r="12" spans="1:8" ht="15" customHeight="1">
      <c r="A12" s="45">
        <f t="shared" si="0"/>
        <v>9</v>
      </c>
      <c r="B12" s="83" t="s">
        <v>23</v>
      </c>
      <c r="C12" s="172">
        <v>53</v>
      </c>
      <c r="D12" s="11">
        <v>28</v>
      </c>
      <c r="E12" s="11">
        <v>25</v>
      </c>
      <c r="F12" s="177">
        <v>7145</v>
      </c>
      <c r="G12" s="173">
        <v>34898.96</v>
      </c>
      <c r="H12" s="145">
        <f t="shared" si="1"/>
        <v>658.4709433962264</v>
      </c>
    </row>
    <row r="13" spans="1:8" ht="15" customHeight="1">
      <c r="A13" s="246" t="s">
        <v>51</v>
      </c>
      <c r="B13" s="247"/>
      <c r="C13" s="74">
        <f aca="true" t="shared" si="2" ref="C13:H13">SUM(C4:C12)</f>
        <v>257</v>
      </c>
      <c r="D13" s="74">
        <f t="shared" si="2"/>
        <v>143</v>
      </c>
      <c r="E13" s="74">
        <f t="shared" si="2"/>
        <v>114</v>
      </c>
      <c r="F13" s="178">
        <f t="shared" si="2"/>
        <v>33131</v>
      </c>
      <c r="G13" s="159">
        <f t="shared" si="2"/>
        <v>190290.46</v>
      </c>
      <c r="H13" s="132">
        <f t="shared" si="2"/>
        <v>5668.998429082836</v>
      </c>
    </row>
    <row r="14" spans="1:7" ht="18.75" customHeight="1">
      <c r="A14" s="15"/>
      <c r="B14" s="15" t="s">
        <v>112</v>
      </c>
      <c r="C14" s="15"/>
      <c r="D14" s="15"/>
      <c r="E14" s="15"/>
      <c r="F14" s="15"/>
      <c r="G14" s="133"/>
    </row>
    <row r="15" spans="1:7" ht="11.25" customHeight="1">
      <c r="A15" s="15"/>
      <c r="B15" s="15"/>
      <c r="C15" s="15"/>
      <c r="D15" s="15"/>
      <c r="E15" s="15"/>
      <c r="F15" s="15"/>
      <c r="G15" s="133"/>
    </row>
  </sheetData>
  <mergeCells count="5">
    <mergeCell ref="A13:B13"/>
    <mergeCell ref="A2:H2"/>
    <mergeCell ref="K2:L2"/>
    <mergeCell ref="A1:H1"/>
    <mergeCell ref="A3:B3"/>
  </mergeCells>
  <printOptions/>
  <pageMargins left="0.75" right="0.75" top="1" bottom="1" header="0.5" footer="0.5"/>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Foglio4">
    <tabColor indexed="57"/>
    <pageSetUpPr fitToPage="1"/>
  </sheetPr>
  <dimension ref="A1:F19"/>
  <sheetViews>
    <sheetView workbookViewId="0" topLeftCell="A1">
      <selection activeCell="B25" sqref="B25"/>
    </sheetView>
  </sheetViews>
  <sheetFormatPr defaultColWidth="9.140625" defaultRowHeight="12.75"/>
  <cols>
    <col min="1" max="1" width="3.8515625" style="4" customWidth="1"/>
    <col min="2" max="2" width="60.140625" style="4" customWidth="1"/>
    <col min="3" max="3" width="14.28125" style="4" customWidth="1"/>
    <col min="4" max="4" width="7.7109375" style="4" customWidth="1"/>
    <col min="5" max="5" width="6.57421875" style="4" customWidth="1"/>
    <col min="6" max="6" width="14.00390625" style="4" customWidth="1"/>
    <col min="7" max="16384" width="9.140625" style="4" customWidth="1"/>
  </cols>
  <sheetData>
    <row r="1" spans="1:6" s="46" customFormat="1" ht="30" customHeight="1">
      <c r="A1" s="230" t="s">
        <v>123</v>
      </c>
      <c r="B1" s="230"/>
      <c r="C1" s="230"/>
      <c r="D1" s="230"/>
      <c r="E1" s="230"/>
      <c r="F1" s="22">
        <v>40070321</v>
      </c>
    </row>
    <row r="2" spans="1:5" ht="58.5" customHeight="1">
      <c r="A2" s="241" t="s">
        <v>54</v>
      </c>
      <c r="B2" s="257"/>
      <c r="C2" s="257"/>
      <c r="D2" s="257"/>
      <c r="E2" s="257"/>
    </row>
    <row r="3" spans="1:5" s="19" customFormat="1" ht="15" customHeight="1">
      <c r="A3" s="24"/>
      <c r="B3" s="25" t="s">
        <v>58</v>
      </c>
      <c r="C3" s="25" t="s">
        <v>60</v>
      </c>
      <c r="D3" s="17" t="s">
        <v>30</v>
      </c>
      <c r="E3" s="17" t="s">
        <v>31</v>
      </c>
    </row>
    <row r="4" spans="1:5" ht="15" customHeight="1">
      <c r="A4" s="83">
        <v>1</v>
      </c>
      <c r="B4" s="82" t="s">
        <v>15</v>
      </c>
      <c r="C4" s="8"/>
      <c r="D4" s="8"/>
      <c r="E4" s="8"/>
    </row>
    <row r="5" spans="1:5" ht="15" customHeight="1">
      <c r="A5" s="83">
        <f aca="true" t="shared" si="0" ref="A5:A12">A4+1</f>
        <v>2</v>
      </c>
      <c r="B5" s="82" t="s">
        <v>16</v>
      </c>
      <c r="C5" s="11">
        <v>213</v>
      </c>
      <c r="D5" s="11">
        <v>72</v>
      </c>
      <c r="E5" s="11">
        <v>141</v>
      </c>
    </row>
    <row r="6" spans="1:5" ht="15" customHeight="1">
      <c r="A6" s="83">
        <f t="shared" si="0"/>
        <v>3</v>
      </c>
      <c r="B6" s="82" t="s">
        <v>17</v>
      </c>
      <c r="C6" s="8">
        <v>13</v>
      </c>
      <c r="D6" s="8">
        <v>3</v>
      </c>
      <c r="E6" s="8">
        <v>10</v>
      </c>
    </row>
    <row r="7" spans="1:5" ht="15" customHeight="1">
      <c r="A7" s="83">
        <f t="shared" si="0"/>
        <v>4</v>
      </c>
      <c r="B7" s="82" t="s">
        <v>18</v>
      </c>
      <c r="C7" s="8">
        <v>23</v>
      </c>
      <c r="D7" s="8">
        <v>9</v>
      </c>
      <c r="E7" s="8">
        <v>14</v>
      </c>
    </row>
    <row r="8" spans="1:5" ht="15" customHeight="1">
      <c r="A8" s="83">
        <f t="shared" si="0"/>
        <v>5</v>
      </c>
      <c r="B8" s="82" t="s">
        <v>19</v>
      </c>
      <c r="C8" s="8"/>
      <c r="D8" s="8"/>
      <c r="E8" s="8"/>
    </row>
    <row r="9" spans="1:5" ht="15" customHeight="1">
      <c r="A9" s="83">
        <f t="shared" si="0"/>
        <v>6</v>
      </c>
      <c r="B9" s="82" t="s">
        <v>20</v>
      </c>
      <c r="C9" s="8">
        <v>27</v>
      </c>
      <c r="D9" s="8">
        <v>9</v>
      </c>
      <c r="E9" s="8">
        <v>18</v>
      </c>
    </row>
    <row r="10" spans="1:5" ht="15" customHeight="1">
      <c r="A10" s="83">
        <f t="shared" si="0"/>
        <v>7</v>
      </c>
      <c r="B10" s="82" t="s">
        <v>21</v>
      </c>
      <c r="C10" s="11">
        <v>183</v>
      </c>
      <c r="D10" s="11">
        <v>75</v>
      </c>
      <c r="E10" s="11">
        <v>108</v>
      </c>
    </row>
    <row r="11" spans="1:5" ht="15" customHeight="1">
      <c r="A11" s="83">
        <f t="shared" si="0"/>
        <v>8</v>
      </c>
      <c r="B11" s="82" t="s">
        <v>22</v>
      </c>
      <c r="C11" s="8"/>
      <c r="D11" s="8"/>
      <c r="E11" s="8"/>
    </row>
    <row r="12" spans="1:5" ht="15" customHeight="1">
      <c r="A12" s="83">
        <f t="shared" si="0"/>
        <v>9</v>
      </c>
      <c r="B12" s="82" t="s">
        <v>23</v>
      </c>
      <c r="C12" s="8"/>
      <c r="D12" s="8">
        <v>2</v>
      </c>
      <c r="E12" s="8"/>
    </row>
    <row r="13" spans="1:5" ht="15" customHeight="1">
      <c r="A13" s="77" t="s">
        <v>51</v>
      </c>
      <c r="B13" s="77"/>
      <c r="C13" s="73">
        <f>SUM(C4:C12)</f>
        <v>459</v>
      </c>
      <c r="D13" s="73">
        <f>SUM(D4:D12)</f>
        <v>170</v>
      </c>
      <c r="E13" s="73">
        <f>SUM(E4:E12)</f>
        <v>291</v>
      </c>
    </row>
    <row r="14" ht="0.75" customHeight="1"/>
    <row r="15" ht="12.75">
      <c r="B15" s="4" t="s">
        <v>131</v>
      </c>
    </row>
    <row r="18" spans="2:6" ht="12.75">
      <c r="B18" s="13"/>
      <c r="C18" s="13"/>
      <c r="D18" s="13"/>
      <c r="E18" s="13"/>
      <c r="F18" s="13"/>
    </row>
    <row r="19" spans="2:6" ht="12.75">
      <c r="B19" s="13"/>
      <c r="C19" s="13"/>
      <c r="D19" s="13"/>
      <c r="E19" s="13"/>
      <c r="F19" s="13"/>
    </row>
  </sheetData>
  <mergeCells count="2">
    <mergeCell ref="A2:E2"/>
    <mergeCell ref="A1:E1"/>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oglio5">
    <tabColor indexed="27"/>
    <pageSetUpPr fitToPage="1"/>
  </sheetPr>
  <dimension ref="A1:I17"/>
  <sheetViews>
    <sheetView workbookViewId="0" topLeftCell="A1">
      <selection activeCell="B14" sqref="B14"/>
    </sheetView>
  </sheetViews>
  <sheetFormatPr defaultColWidth="9.140625" defaultRowHeight="12.75"/>
  <cols>
    <col min="1" max="1" width="4.28125" style="4" customWidth="1"/>
    <col min="2" max="2" width="39.421875" style="4" bestFit="1" customWidth="1"/>
    <col min="3" max="3" width="15.7109375" style="4" customWidth="1"/>
    <col min="4" max="5" width="9.140625" style="4" customWidth="1"/>
    <col min="6" max="6" width="17.8515625" style="129" customWidth="1"/>
    <col min="7" max="7" width="34.421875" style="129" customWidth="1"/>
    <col min="8" max="8" width="9.7109375" style="4" customWidth="1"/>
    <col min="9" max="9" width="9.28125" style="4" bestFit="1" customWidth="1"/>
    <col min="10" max="16384" width="9.140625" style="4" customWidth="1"/>
  </cols>
  <sheetData>
    <row r="1" spans="1:8" ht="30" customHeight="1">
      <c r="A1" s="230" t="s">
        <v>124</v>
      </c>
      <c r="B1" s="230"/>
      <c r="C1" s="230"/>
      <c r="D1" s="230"/>
      <c r="E1" s="230"/>
      <c r="F1" s="230"/>
      <c r="G1" s="258"/>
      <c r="H1" s="22">
        <v>40070233</v>
      </c>
    </row>
    <row r="2" spans="1:7" ht="39" customHeight="1">
      <c r="A2" s="241" t="s">
        <v>0</v>
      </c>
      <c r="B2" s="257"/>
      <c r="C2" s="257"/>
      <c r="D2" s="257"/>
      <c r="E2" s="257"/>
      <c r="F2" s="257"/>
      <c r="G2" s="257"/>
    </row>
    <row r="3" spans="1:7" ht="15" customHeight="1">
      <c r="A3" s="17"/>
      <c r="B3" s="17" t="s">
        <v>58</v>
      </c>
      <c r="C3" s="17" t="s">
        <v>60</v>
      </c>
      <c r="D3" s="17" t="s">
        <v>30</v>
      </c>
      <c r="E3" s="17" t="s">
        <v>31</v>
      </c>
      <c r="F3" s="127" t="s">
        <v>61</v>
      </c>
      <c r="G3" s="127" t="s">
        <v>65</v>
      </c>
    </row>
    <row r="4" spans="1:7" ht="15" customHeight="1">
      <c r="A4" s="80">
        <v>1</v>
      </c>
      <c r="B4" s="82" t="s">
        <v>15</v>
      </c>
      <c r="C4" s="7"/>
      <c r="D4" s="8"/>
      <c r="E4" s="8"/>
      <c r="F4" s="170"/>
      <c r="G4" s="170"/>
    </row>
    <row r="5" spans="1:7" ht="15" customHeight="1">
      <c r="A5" s="80">
        <f aca="true" t="shared" si="0" ref="A5:A12">A4+1</f>
        <v>2</v>
      </c>
      <c r="B5" s="82" t="s">
        <v>16</v>
      </c>
      <c r="C5" s="7"/>
      <c r="D5" s="8"/>
      <c r="E5" s="8"/>
      <c r="F5" s="170"/>
      <c r="G5" s="170"/>
    </row>
    <row r="6" spans="1:7" ht="15" customHeight="1">
      <c r="A6" s="80">
        <f t="shared" si="0"/>
        <v>3</v>
      </c>
      <c r="B6" s="82" t="s">
        <v>17</v>
      </c>
      <c r="C6" s="7"/>
      <c r="D6" s="8"/>
      <c r="E6" s="8"/>
      <c r="F6" s="170"/>
      <c r="G6" s="170"/>
    </row>
    <row r="7" spans="1:7" ht="15" customHeight="1">
      <c r="A7" s="80">
        <f t="shared" si="0"/>
        <v>4</v>
      </c>
      <c r="B7" s="82" t="s">
        <v>18</v>
      </c>
      <c r="C7" s="7"/>
      <c r="D7" s="8"/>
      <c r="E7" s="8"/>
      <c r="F7" s="170"/>
      <c r="G7" s="170"/>
    </row>
    <row r="8" spans="1:7" ht="15" customHeight="1">
      <c r="A8" s="80">
        <f t="shared" si="0"/>
        <v>5</v>
      </c>
      <c r="B8" s="82" t="s">
        <v>19</v>
      </c>
      <c r="C8" s="7"/>
      <c r="D8" s="8"/>
      <c r="E8" s="8"/>
      <c r="F8" s="170"/>
      <c r="G8" s="170"/>
    </row>
    <row r="9" spans="1:7" ht="15" customHeight="1">
      <c r="A9" s="80">
        <f t="shared" si="0"/>
        <v>6</v>
      </c>
      <c r="B9" s="82" t="s">
        <v>20</v>
      </c>
      <c r="C9" s="7"/>
      <c r="D9" s="8"/>
      <c r="E9" s="8"/>
      <c r="F9" s="170"/>
      <c r="G9" s="170"/>
    </row>
    <row r="10" spans="1:9" ht="15" customHeight="1">
      <c r="A10" s="80">
        <f>A9+1</f>
        <v>7</v>
      </c>
      <c r="B10" s="82" t="s">
        <v>21</v>
      </c>
      <c r="C10" s="11">
        <v>10</v>
      </c>
      <c r="D10" s="11">
        <v>9</v>
      </c>
      <c r="E10" s="11">
        <v>1</v>
      </c>
      <c r="F10" s="204">
        <f>8003.42-(525+591.66)</f>
        <v>6886.76</v>
      </c>
      <c r="G10" s="205">
        <f>F10/C10</f>
        <v>688.676</v>
      </c>
      <c r="I10" s="14"/>
    </row>
    <row r="11" spans="1:7" ht="15" customHeight="1">
      <c r="A11" s="80">
        <f t="shared" si="0"/>
        <v>8</v>
      </c>
      <c r="B11" s="82" t="s">
        <v>22</v>
      </c>
      <c r="C11" s="7"/>
      <c r="D11" s="8"/>
      <c r="E11" s="8"/>
      <c r="F11" s="170"/>
      <c r="G11" s="170"/>
    </row>
    <row r="12" spans="1:7" ht="15" customHeight="1">
      <c r="A12" s="80">
        <f t="shared" si="0"/>
        <v>9</v>
      </c>
      <c r="B12" s="82" t="s">
        <v>23</v>
      </c>
      <c r="C12" s="171"/>
      <c r="D12" s="11"/>
      <c r="E12" s="8"/>
      <c r="F12" s="170"/>
      <c r="G12" s="170"/>
    </row>
    <row r="13" spans="1:7" ht="15" customHeight="1">
      <c r="A13" s="246" t="s">
        <v>51</v>
      </c>
      <c r="B13" s="247"/>
      <c r="C13" s="78">
        <f>SUM(C4:C12)</f>
        <v>10</v>
      </c>
      <c r="D13" s="78">
        <f>SUM(D4:D12)</f>
        <v>9</v>
      </c>
      <c r="E13" s="78">
        <f>SUM(E4:E12)</f>
        <v>1</v>
      </c>
      <c r="F13" s="188">
        <f>SUM(F4:F12)</f>
        <v>6886.76</v>
      </c>
      <c r="G13" s="188">
        <f>SUM(G4:G12)</f>
        <v>688.676</v>
      </c>
    </row>
    <row r="14" ht="12.75">
      <c r="B14" s="4" t="s">
        <v>112</v>
      </c>
    </row>
    <row r="17" ht="12.75">
      <c r="B17" s="13"/>
    </row>
  </sheetData>
  <mergeCells count="3">
    <mergeCell ref="A13:B13"/>
    <mergeCell ref="A2:G2"/>
    <mergeCell ref="A1:G1"/>
  </mergeCells>
  <printOptions/>
  <pageMargins left="0.75" right="0.75" top="1" bottom="1" header="0.5" footer="0.5"/>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codeName="Foglio6">
    <tabColor indexed="57"/>
    <pageSetUpPr fitToPage="1"/>
  </sheetPr>
  <dimension ref="A1:J21"/>
  <sheetViews>
    <sheetView workbookViewId="0" topLeftCell="A1">
      <selection activeCell="L15" sqref="L15"/>
    </sheetView>
  </sheetViews>
  <sheetFormatPr defaultColWidth="9.140625" defaultRowHeight="12.75"/>
  <cols>
    <col min="1" max="1" width="3.00390625" style="4" bestFit="1" customWidth="1"/>
    <col min="2" max="2" width="40.421875" style="4" customWidth="1"/>
    <col min="3" max="3" width="16.28125" style="4" customWidth="1"/>
    <col min="4" max="5" width="7.7109375" style="4" customWidth="1"/>
    <col min="6" max="6" width="19.57421875" style="126" customWidth="1"/>
    <col min="7" max="7" width="29.421875" style="134" customWidth="1"/>
    <col min="8" max="8" width="11.57421875" style="4" customWidth="1"/>
    <col min="9" max="9" width="9.140625" style="4" customWidth="1"/>
    <col min="10" max="10" width="16.00390625" style="4" customWidth="1"/>
    <col min="11" max="16384" width="9.140625" style="4" customWidth="1"/>
  </cols>
  <sheetData>
    <row r="1" spans="1:8" ht="30" customHeight="1">
      <c r="A1" s="230" t="s">
        <v>125</v>
      </c>
      <c r="B1" s="230"/>
      <c r="C1" s="230"/>
      <c r="D1" s="232"/>
      <c r="E1" s="232"/>
      <c r="F1" s="232"/>
      <c r="G1" s="232"/>
      <c r="H1" s="22">
        <v>70070232</v>
      </c>
    </row>
    <row r="2" spans="1:7" ht="45.75" customHeight="1">
      <c r="A2" s="241" t="s">
        <v>113</v>
      </c>
      <c r="B2" s="241"/>
      <c r="C2" s="241"/>
      <c r="D2" s="241"/>
      <c r="E2" s="241"/>
      <c r="F2" s="241"/>
      <c r="G2" s="241"/>
    </row>
    <row r="3" spans="1:7" ht="15" customHeight="1">
      <c r="A3" s="17"/>
      <c r="B3" s="17" t="s">
        <v>58</v>
      </c>
      <c r="C3" s="17" t="s">
        <v>60</v>
      </c>
      <c r="D3" s="17" t="s">
        <v>30</v>
      </c>
      <c r="E3" s="17" t="s">
        <v>31</v>
      </c>
      <c r="F3" s="127" t="s">
        <v>61</v>
      </c>
      <c r="G3" s="127" t="s">
        <v>65</v>
      </c>
    </row>
    <row r="4" spans="1:10" ht="15" customHeight="1">
      <c r="A4" s="80">
        <v>1</v>
      </c>
      <c r="B4" s="82" t="s">
        <v>15</v>
      </c>
      <c r="C4" s="11">
        <v>0</v>
      </c>
      <c r="D4" s="11"/>
      <c r="E4" s="11"/>
      <c r="F4" s="173"/>
      <c r="G4" s="168" t="s">
        <v>28</v>
      </c>
      <c r="J4" s="15"/>
    </row>
    <row r="5" spans="1:10" ht="15" customHeight="1">
      <c r="A5" s="80">
        <f aca="true" t="shared" si="0" ref="A5:A12">A4+1</f>
        <v>2</v>
      </c>
      <c r="B5" s="82" t="s">
        <v>16</v>
      </c>
      <c r="C5" s="11">
        <v>52</v>
      </c>
      <c r="D5" s="11">
        <v>14</v>
      </c>
      <c r="E5" s="11">
        <v>38</v>
      </c>
      <c r="F5" s="173">
        <v>4396</v>
      </c>
      <c r="G5" s="169">
        <f>F5/C5</f>
        <v>84.53846153846153</v>
      </c>
      <c r="J5" s="208"/>
    </row>
    <row r="6" spans="1:10" ht="15" customHeight="1">
      <c r="A6" s="80">
        <f t="shared" si="0"/>
        <v>3</v>
      </c>
      <c r="B6" s="82" t="s">
        <v>17</v>
      </c>
      <c r="C6" s="11">
        <v>0</v>
      </c>
      <c r="D6" s="11"/>
      <c r="E6" s="11"/>
      <c r="F6" s="173"/>
      <c r="G6" s="169"/>
      <c r="J6" s="208"/>
    </row>
    <row r="7" spans="1:10" ht="15" customHeight="1">
      <c r="A7" s="80">
        <f t="shared" si="0"/>
        <v>4</v>
      </c>
      <c r="B7" s="82" t="s">
        <v>18</v>
      </c>
      <c r="C7" s="11">
        <v>3</v>
      </c>
      <c r="D7" s="11">
        <v>0</v>
      </c>
      <c r="E7" s="11">
        <v>3</v>
      </c>
      <c r="F7" s="173">
        <v>130</v>
      </c>
      <c r="G7" s="169">
        <f>F7/C7</f>
        <v>43.333333333333336</v>
      </c>
      <c r="J7" s="208"/>
    </row>
    <row r="8" spans="1:10" ht="15" customHeight="1">
      <c r="A8" s="80">
        <f t="shared" si="0"/>
        <v>5</v>
      </c>
      <c r="B8" s="82" t="s">
        <v>19</v>
      </c>
      <c r="C8" s="11">
        <v>0</v>
      </c>
      <c r="D8" s="11"/>
      <c r="E8" s="11"/>
      <c r="F8" s="173"/>
      <c r="G8" s="169"/>
      <c r="J8" s="208"/>
    </row>
    <row r="9" spans="1:10" ht="15" customHeight="1">
      <c r="A9" s="80">
        <f t="shared" si="0"/>
        <v>6</v>
      </c>
      <c r="B9" s="82" t="s">
        <v>20</v>
      </c>
      <c r="C9" s="11">
        <v>6</v>
      </c>
      <c r="D9" s="11">
        <v>2</v>
      </c>
      <c r="E9" s="11">
        <v>4</v>
      </c>
      <c r="F9" s="173">
        <v>150</v>
      </c>
      <c r="G9" s="169">
        <f>F9/C9</f>
        <v>25</v>
      </c>
      <c r="J9" s="208"/>
    </row>
    <row r="10" spans="1:10" ht="15" customHeight="1">
      <c r="A10" s="80">
        <f t="shared" si="0"/>
        <v>7</v>
      </c>
      <c r="B10" s="82" t="s">
        <v>21</v>
      </c>
      <c r="C10" s="11">
        <v>28</v>
      </c>
      <c r="D10" s="11">
        <v>8</v>
      </c>
      <c r="E10" s="11">
        <v>20</v>
      </c>
      <c r="F10" s="173">
        <v>4069.8</v>
      </c>
      <c r="G10" s="169">
        <f>F10/C10</f>
        <v>145.35</v>
      </c>
      <c r="J10" s="208"/>
    </row>
    <row r="11" spans="1:10" ht="15" customHeight="1">
      <c r="A11" s="80">
        <f t="shared" si="0"/>
        <v>8</v>
      </c>
      <c r="B11" s="82" t="s">
        <v>22</v>
      </c>
      <c r="C11" s="11">
        <v>0</v>
      </c>
      <c r="D11" s="11"/>
      <c r="E11" s="11"/>
      <c r="F11" s="173"/>
      <c r="G11" s="169" t="s">
        <v>28</v>
      </c>
      <c r="J11" s="15"/>
    </row>
    <row r="12" spans="1:10" ht="15" customHeight="1">
      <c r="A12" s="80">
        <f t="shared" si="0"/>
        <v>9</v>
      </c>
      <c r="B12" s="82" t="s">
        <v>23</v>
      </c>
      <c r="C12" s="11">
        <v>0</v>
      </c>
      <c r="D12" s="11"/>
      <c r="E12" s="11"/>
      <c r="F12" s="173"/>
      <c r="G12" s="169" t="s">
        <v>28</v>
      </c>
      <c r="J12" s="15"/>
    </row>
    <row r="13" spans="1:7" ht="15" customHeight="1">
      <c r="A13" s="77"/>
      <c r="B13" s="77" t="s">
        <v>51</v>
      </c>
      <c r="C13" s="73">
        <f>SUM(C4:C12)</f>
        <v>89</v>
      </c>
      <c r="D13" s="73">
        <f>SUM(D4:D12)</f>
        <v>24</v>
      </c>
      <c r="E13" s="73">
        <f>SUM(E4:E12)</f>
        <v>65</v>
      </c>
      <c r="F13" s="159">
        <f>SUM(F4:F12)</f>
        <v>8745.8</v>
      </c>
      <c r="G13" s="125">
        <f>SUM(G4:G12)</f>
        <v>298.2217948717948</v>
      </c>
    </row>
    <row r="14" spans="1:7" ht="18.75" customHeight="1">
      <c r="A14" s="47"/>
      <c r="B14" s="47"/>
      <c r="C14" s="47"/>
      <c r="D14" s="47"/>
      <c r="E14" s="47"/>
      <c r="F14" s="137"/>
      <c r="G14" s="137"/>
    </row>
    <row r="15" spans="1:7" ht="18.75" customHeight="1">
      <c r="A15" s="15"/>
      <c r="B15" s="15"/>
      <c r="C15" s="15"/>
      <c r="D15" s="15"/>
      <c r="E15" s="15"/>
      <c r="F15" s="138"/>
      <c r="G15" s="133"/>
    </row>
    <row r="16" spans="1:7" ht="18.75" customHeight="1">
      <c r="A16" s="15"/>
      <c r="B16" s="15"/>
      <c r="C16" s="15"/>
      <c r="D16" s="15"/>
      <c r="E16" s="15"/>
      <c r="F16" s="138"/>
      <c r="G16" s="133"/>
    </row>
    <row r="17" spans="1:7" ht="18.75" customHeight="1">
      <c r="A17" s="15"/>
      <c r="B17" s="15"/>
      <c r="C17" s="15"/>
      <c r="D17" s="15"/>
      <c r="E17" s="15"/>
      <c r="F17" s="138"/>
      <c r="G17" s="133"/>
    </row>
    <row r="18" spans="1:7" ht="18.75" customHeight="1">
      <c r="A18" s="15"/>
      <c r="B18" s="15"/>
      <c r="C18" s="15"/>
      <c r="D18" s="15"/>
      <c r="E18" s="15"/>
      <c r="F18" s="138"/>
      <c r="G18" s="133"/>
    </row>
    <row r="19" spans="1:7" ht="18.75" customHeight="1">
      <c r="A19" s="15"/>
      <c r="B19" s="15"/>
      <c r="C19" s="15"/>
      <c r="D19" s="15"/>
      <c r="E19" s="15"/>
      <c r="F19" s="138"/>
      <c r="G19" s="133"/>
    </row>
    <row r="20" spans="1:7" ht="18.75" customHeight="1">
      <c r="A20" s="15"/>
      <c r="B20" s="15"/>
      <c r="C20" s="15"/>
      <c r="D20" s="15"/>
      <c r="E20" s="15"/>
      <c r="F20" s="138"/>
      <c r="G20" s="133"/>
    </row>
    <row r="21" spans="1:7" ht="12.75">
      <c r="A21" s="15"/>
      <c r="B21" s="15"/>
      <c r="C21" s="15"/>
      <c r="D21" s="15"/>
      <c r="E21" s="15"/>
      <c r="F21" s="138"/>
      <c r="G21" s="133"/>
    </row>
  </sheetData>
  <mergeCells count="2">
    <mergeCell ref="A2:G2"/>
    <mergeCell ref="A1:G1"/>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codeName="Foglio7">
    <tabColor indexed="27"/>
  </sheetPr>
  <dimension ref="A1:I17"/>
  <sheetViews>
    <sheetView workbookViewId="0" topLeftCell="A1">
      <selection activeCell="K8" sqref="K8"/>
    </sheetView>
  </sheetViews>
  <sheetFormatPr defaultColWidth="9.140625" defaultRowHeight="12.75"/>
  <cols>
    <col min="1" max="1" width="4.7109375" style="4" customWidth="1"/>
    <col min="2" max="2" width="39.421875" style="4" bestFit="1" customWidth="1"/>
    <col min="3" max="3" width="12.421875" style="4" customWidth="1"/>
    <col min="4" max="5" width="9.140625" style="4" customWidth="1"/>
    <col min="6" max="6" width="14.8515625" style="4" customWidth="1"/>
    <col min="7" max="7" width="36.140625" style="4" customWidth="1"/>
    <col min="8" max="8" width="12.8515625" style="4" customWidth="1"/>
    <col min="9" max="16384" width="9.140625" style="4" customWidth="1"/>
  </cols>
  <sheetData>
    <row r="1" spans="1:8" ht="30" customHeight="1">
      <c r="A1" s="230" t="s">
        <v>126</v>
      </c>
      <c r="B1" s="261"/>
      <c r="C1" s="261"/>
      <c r="D1" s="262"/>
      <c r="E1" s="262"/>
      <c r="F1" s="262"/>
      <c r="G1" s="262"/>
      <c r="H1" s="22">
        <v>40070235</v>
      </c>
    </row>
    <row r="2" spans="1:7" ht="56.25" customHeight="1">
      <c r="A2" s="241" t="s">
        <v>9</v>
      </c>
      <c r="B2" s="257"/>
      <c r="C2" s="257"/>
      <c r="D2" s="257"/>
      <c r="E2" s="257"/>
      <c r="F2" s="257"/>
      <c r="G2" s="257"/>
    </row>
    <row r="3" spans="1:9" ht="15" customHeight="1">
      <c r="A3" s="17"/>
      <c r="B3" s="17" t="s">
        <v>58</v>
      </c>
      <c r="C3" s="17" t="s">
        <v>60</v>
      </c>
      <c r="D3" s="17" t="s">
        <v>30</v>
      </c>
      <c r="E3" s="17" t="s">
        <v>31</v>
      </c>
      <c r="F3" s="17" t="s">
        <v>129</v>
      </c>
      <c r="G3" s="17" t="s">
        <v>65</v>
      </c>
      <c r="I3" s="84"/>
    </row>
    <row r="4" spans="1:7" ht="15" customHeight="1">
      <c r="A4" s="80">
        <v>1</v>
      </c>
      <c r="B4" s="82" t="s">
        <v>15</v>
      </c>
      <c r="C4" s="80"/>
      <c r="D4" s="80"/>
      <c r="E4" s="80"/>
      <c r="F4" s="80"/>
      <c r="G4" s="80"/>
    </row>
    <row r="5" spans="1:7" ht="15" customHeight="1">
      <c r="A5" s="80">
        <f aca="true" t="shared" si="0" ref="A5:A12">A4+1</f>
        <v>2</v>
      </c>
      <c r="B5" s="82" t="s">
        <v>16</v>
      </c>
      <c r="C5" s="80">
        <v>27</v>
      </c>
      <c r="D5" s="80">
        <v>8</v>
      </c>
      <c r="E5" s="80">
        <v>19</v>
      </c>
      <c r="F5" s="190">
        <v>29534.46</v>
      </c>
      <c r="G5" s="190">
        <f>F5/C5</f>
        <v>1093.868888888889</v>
      </c>
    </row>
    <row r="6" spans="1:7" ht="15" customHeight="1">
      <c r="A6" s="80">
        <f t="shared" si="0"/>
        <v>3</v>
      </c>
      <c r="B6" s="82" t="s">
        <v>17</v>
      </c>
      <c r="C6" s="80"/>
      <c r="D6" s="80"/>
      <c r="E6" s="80"/>
      <c r="F6" s="136"/>
      <c r="G6" s="136"/>
    </row>
    <row r="7" spans="1:7" ht="15" customHeight="1">
      <c r="A7" s="80">
        <f t="shared" si="0"/>
        <v>4</v>
      </c>
      <c r="B7" s="82" t="s">
        <v>18</v>
      </c>
      <c r="C7" s="80"/>
      <c r="D7" s="80"/>
      <c r="E7" s="80"/>
      <c r="F7" s="136"/>
      <c r="G7" s="136"/>
    </row>
    <row r="8" spans="1:7" ht="15" customHeight="1">
      <c r="A8" s="80">
        <f t="shared" si="0"/>
        <v>5</v>
      </c>
      <c r="B8" s="82" t="s">
        <v>19</v>
      </c>
      <c r="C8" s="80"/>
      <c r="D8" s="80"/>
      <c r="E8" s="80"/>
      <c r="F8" s="136"/>
      <c r="G8" s="136"/>
    </row>
    <row r="9" spans="1:7" ht="15" customHeight="1">
      <c r="A9" s="80">
        <f t="shared" si="0"/>
        <v>6</v>
      </c>
      <c r="B9" s="82" t="s">
        <v>20</v>
      </c>
      <c r="C9" s="80"/>
      <c r="D9" s="80"/>
      <c r="E9" s="80"/>
      <c r="F9" s="136"/>
      <c r="G9" s="136"/>
    </row>
    <row r="10" spans="1:7" ht="15" customHeight="1">
      <c r="A10" s="80">
        <f t="shared" si="0"/>
        <v>7</v>
      </c>
      <c r="B10" s="82" t="s">
        <v>21</v>
      </c>
      <c r="C10" s="80"/>
      <c r="D10" s="80"/>
      <c r="E10" s="80"/>
      <c r="F10" s="136"/>
      <c r="G10" s="136"/>
    </row>
    <row r="11" spans="1:7" ht="15" customHeight="1">
      <c r="A11" s="80">
        <f t="shared" si="0"/>
        <v>8</v>
      </c>
      <c r="B11" s="82" t="s">
        <v>22</v>
      </c>
      <c r="C11" s="80"/>
      <c r="D11" s="80"/>
      <c r="E11" s="80"/>
      <c r="F11" s="136"/>
      <c r="G11" s="136"/>
    </row>
    <row r="12" spans="1:7" ht="15" customHeight="1">
      <c r="A12" s="80">
        <f t="shared" si="0"/>
        <v>9</v>
      </c>
      <c r="B12" s="82" t="s">
        <v>23</v>
      </c>
      <c r="C12" s="80"/>
      <c r="D12" s="80"/>
      <c r="E12" s="80"/>
      <c r="F12" s="136"/>
      <c r="G12" s="136"/>
    </row>
    <row r="13" spans="1:7" ht="15" customHeight="1">
      <c r="A13" s="259" t="s">
        <v>51</v>
      </c>
      <c r="B13" s="260"/>
      <c r="C13" s="189">
        <f>SUM(C4:C12)</f>
        <v>27</v>
      </c>
      <c r="D13" s="75"/>
      <c r="E13" s="75"/>
      <c r="F13" s="125">
        <f>SUM(F5:F12)</f>
        <v>29534.46</v>
      </c>
      <c r="G13" s="125">
        <f>SUM(G4:G12)</f>
        <v>1093.868888888889</v>
      </c>
    </row>
    <row r="14" ht="12.75">
      <c r="B14" s="4" t="s">
        <v>112</v>
      </c>
    </row>
    <row r="17" spans="2:3" ht="12.75">
      <c r="B17" s="13"/>
      <c r="C17" s="13"/>
    </row>
  </sheetData>
  <mergeCells count="3">
    <mergeCell ref="A13:B13"/>
    <mergeCell ref="A2:G2"/>
    <mergeCell ref="A1:G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Foglio8">
    <tabColor indexed="57"/>
    <pageSetUpPr fitToPage="1"/>
  </sheetPr>
  <dimension ref="A1:M18"/>
  <sheetViews>
    <sheetView workbookViewId="0" topLeftCell="A1">
      <selection activeCell="E18" sqref="E18"/>
    </sheetView>
  </sheetViews>
  <sheetFormatPr defaultColWidth="9.140625" defaultRowHeight="12.75"/>
  <cols>
    <col min="1" max="1" width="3.8515625" style="4" customWidth="1"/>
    <col min="2" max="2" width="31.140625" style="4" customWidth="1"/>
    <col min="3" max="3" width="27.8515625" style="4" customWidth="1"/>
    <col min="4" max="4" width="22.140625" style="4" customWidth="1"/>
    <col min="5" max="5" width="10.28125" style="4" bestFit="1" customWidth="1"/>
    <col min="6" max="7" width="5.8515625" style="4" customWidth="1"/>
    <col min="8" max="8" width="23.421875" style="129" customWidth="1"/>
    <col min="9" max="9" width="18.8515625" style="129" customWidth="1"/>
    <col min="10" max="10" width="18.00390625" style="129" customWidth="1"/>
    <col min="11" max="11" width="17.140625" style="4" customWidth="1"/>
    <col min="12" max="12" width="19.140625" style="4" bestFit="1" customWidth="1"/>
    <col min="13" max="13" width="11.7109375" style="4" bestFit="1" customWidth="1"/>
    <col min="14" max="16384" width="9.140625" style="4" customWidth="1"/>
  </cols>
  <sheetData>
    <row r="1" spans="1:13" ht="30" customHeight="1">
      <c r="A1" s="230" t="s">
        <v>24</v>
      </c>
      <c r="B1" s="230"/>
      <c r="C1" s="230"/>
      <c r="D1" s="230"/>
      <c r="E1" s="230"/>
      <c r="F1" s="230"/>
      <c r="G1" s="230"/>
      <c r="H1" s="230"/>
      <c r="I1" s="230"/>
      <c r="J1" s="251"/>
      <c r="K1" s="15"/>
      <c r="L1" s="263"/>
      <c r="M1" s="263"/>
    </row>
    <row r="2" spans="1:10" ht="96.75" customHeight="1">
      <c r="A2" s="264" t="s">
        <v>127</v>
      </c>
      <c r="B2" s="265"/>
      <c r="C2" s="265"/>
      <c r="D2" s="265"/>
      <c r="E2" s="265"/>
      <c r="F2" s="265"/>
      <c r="G2" s="265"/>
      <c r="H2" s="265"/>
      <c r="I2" s="265"/>
      <c r="J2" s="266"/>
    </row>
    <row r="3" spans="1:10" s="109" customFormat="1" ht="15" customHeight="1">
      <c r="A3" s="76"/>
      <c r="B3" s="17" t="s">
        <v>58</v>
      </c>
      <c r="C3" s="17" t="s">
        <v>117</v>
      </c>
      <c r="D3" s="17" t="s">
        <v>68</v>
      </c>
      <c r="E3" s="17" t="s">
        <v>60</v>
      </c>
      <c r="F3" s="17" t="s">
        <v>30</v>
      </c>
      <c r="G3" s="17" t="s">
        <v>31</v>
      </c>
      <c r="H3" s="127" t="s">
        <v>61</v>
      </c>
      <c r="I3" s="139" t="s">
        <v>66</v>
      </c>
      <c r="J3" s="127" t="s">
        <v>67</v>
      </c>
    </row>
    <row r="4" spans="1:10" ht="15" customHeight="1">
      <c r="A4" s="45">
        <v>1</v>
      </c>
      <c r="B4" s="85" t="s">
        <v>15</v>
      </c>
      <c r="C4" s="44" t="s">
        <v>114</v>
      </c>
      <c r="D4" s="157"/>
      <c r="E4" s="86">
        <v>2</v>
      </c>
      <c r="F4" s="101"/>
      <c r="G4" s="101"/>
      <c r="H4" s="192"/>
      <c r="I4" s="192"/>
      <c r="J4" s="140"/>
    </row>
    <row r="5" spans="1:11" ht="15" customHeight="1">
      <c r="A5" s="45">
        <f>A4+1</f>
        <v>2</v>
      </c>
      <c r="B5" s="43" t="s">
        <v>16</v>
      </c>
      <c r="C5" s="217" t="s">
        <v>115</v>
      </c>
      <c r="D5" s="218">
        <v>3663</v>
      </c>
      <c r="E5" s="219">
        <v>68</v>
      </c>
      <c r="F5" s="42">
        <v>28</v>
      </c>
      <c r="G5" s="42">
        <v>40</v>
      </c>
      <c r="H5" s="192">
        <v>190787.21</v>
      </c>
      <c r="I5" s="192">
        <v>48331.7</v>
      </c>
      <c r="J5" s="140">
        <f>(H5-I5)/E5</f>
        <v>2094.9339705882353</v>
      </c>
      <c r="K5" s="12" t="s">
        <v>28</v>
      </c>
    </row>
    <row r="6" spans="1:11" ht="15" customHeight="1">
      <c r="A6" s="45">
        <v>3</v>
      </c>
      <c r="B6" s="43" t="s">
        <v>16</v>
      </c>
      <c r="C6" s="217" t="s">
        <v>100</v>
      </c>
      <c r="D6" s="218"/>
      <c r="E6" s="220">
        <v>35</v>
      </c>
      <c r="F6" s="42">
        <f>F5-15</f>
        <v>13</v>
      </c>
      <c r="G6" s="42">
        <f>G5-18</f>
        <v>22</v>
      </c>
      <c r="H6" s="192">
        <v>125465.52</v>
      </c>
      <c r="I6" s="192"/>
      <c r="J6" s="140">
        <f>(H6-I6)/E6</f>
        <v>3584.729142857143</v>
      </c>
      <c r="K6" s="12"/>
    </row>
    <row r="7" spans="1:11" ht="15" customHeight="1">
      <c r="A7" s="45">
        <v>4</v>
      </c>
      <c r="B7" s="43" t="s">
        <v>17</v>
      </c>
      <c r="C7" s="217" t="s">
        <v>114</v>
      </c>
      <c r="D7" s="218"/>
      <c r="E7" s="219">
        <v>3</v>
      </c>
      <c r="F7" s="42"/>
      <c r="G7" s="42"/>
      <c r="H7" s="192" t="s">
        <v>28</v>
      </c>
      <c r="I7" s="192" t="s">
        <v>28</v>
      </c>
      <c r="J7" s="191"/>
      <c r="K7" s="207"/>
    </row>
    <row r="8" spans="1:11" ht="15" customHeight="1">
      <c r="A8" s="45">
        <v>5</v>
      </c>
      <c r="B8" s="43" t="s">
        <v>18</v>
      </c>
      <c r="C8" s="217" t="s">
        <v>114</v>
      </c>
      <c r="D8" s="218">
        <v>5608</v>
      </c>
      <c r="E8" s="219">
        <v>50</v>
      </c>
      <c r="F8" s="42">
        <v>9</v>
      </c>
      <c r="G8" s="42">
        <v>41</v>
      </c>
      <c r="H8" s="192">
        <v>148015.15</v>
      </c>
      <c r="I8" s="192">
        <v>108480.06</v>
      </c>
      <c r="J8" s="140">
        <f>(H8-I8)/E8</f>
        <v>790.7017999999999</v>
      </c>
      <c r="K8" s="12" t="s">
        <v>28</v>
      </c>
    </row>
    <row r="9" spans="1:10" ht="15" customHeight="1">
      <c r="A9" s="45">
        <v>6</v>
      </c>
      <c r="B9" s="43" t="s">
        <v>27</v>
      </c>
      <c r="C9" s="217"/>
      <c r="D9" s="218"/>
      <c r="E9" s="219"/>
      <c r="F9" s="44"/>
      <c r="G9" s="44"/>
      <c r="H9" s="140"/>
      <c r="I9" s="140"/>
      <c r="J9" s="140"/>
    </row>
    <row r="10" spans="1:10" ht="15" customHeight="1">
      <c r="A10" s="45">
        <v>7</v>
      </c>
      <c r="B10" s="43" t="s">
        <v>20</v>
      </c>
      <c r="C10" s="217" t="s">
        <v>114</v>
      </c>
      <c r="D10" s="218"/>
      <c r="E10" s="219">
        <v>3</v>
      </c>
      <c r="F10" s="42"/>
      <c r="G10" s="42"/>
      <c r="H10" s="192"/>
      <c r="I10" s="192"/>
      <c r="J10" s="140"/>
    </row>
    <row r="11" spans="1:11" ht="15" customHeight="1">
      <c r="A11" s="45">
        <v>8</v>
      </c>
      <c r="B11" s="43" t="s">
        <v>21</v>
      </c>
      <c r="C11" s="217" t="s">
        <v>26</v>
      </c>
      <c r="D11" s="218">
        <v>5048</v>
      </c>
      <c r="E11" s="219">
        <v>53</v>
      </c>
      <c r="F11" s="42">
        <v>12</v>
      </c>
      <c r="G11" s="42">
        <v>41</v>
      </c>
      <c r="H11" s="192">
        <v>185082.61</v>
      </c>
      <c r="I11" s="192">
        <v>69176.41</v>
      </c>
      <c r="J11" s="140">
        <f>(H11-I11)/E11</f>
        <v>2186.909433962264</v>
      </c>
      <c r="K11" s="12" t="s">
        <v>28</v>
      </c>
    </row>
    <row r="12" spans="1:10" ht="15" customHeight="1">
      <c r="A12" s="45">
        <v>9</v>
      </c>
      <c r="B12" s="43" t="s">
        <v>22</v>
      </c>
      <c r="C12" s="217"/>
      <c r="D12" s="218"/>
      <c r="E12" s="219"/>
      <c r="F12" s="44"/>
      <c r="G12" s="44"/>
      <c r="H12" s="140"/>
      <c r="I12" s="140"/>
      <c r="J12" s="140"/>
    </row>
    <row r="13" spans="1:11" ht="15" customHeight="1">
      <c r="A13" s="45">
        <f>A12+1</f>
        <v>10</v>
      </c>
      <c r="B13" s="43" t="s">
        <v>23</v>
      </c>
      <c r="C13" s="217" t="s">
        <v>116</v>
      </c>
      <c r="D13" s="218">
        <v>7191</v>
      </c>
      <c r="E13" s="219">
        <v>95</v>
      </c>
      <c r="F13" s="42">
        <v>27</v>
      </c>
      <c r="G13" s="42">
        <v>68</v>
      </c>
      <c r="H13" s="192">
        <v>294157.58</v>
      </c>
      <c r="I13" s="192">
        <v>66239.75</v>
      </c>
      <c r="J13" s="140">
        <f>(H13-I13-I14)/E13</f>
        <v>1982.296421052632</v>
      </c>
      <c r="K13" s="12" t="s">
        <v>28</v>
      </c>
    </row>
    <row r="14" spans="1:11" ht="15" customHeight="1">
      <c r="A14" s="45">
        <f>A13+1</f>
        <v>11</v>
      </c>
      <c r="B14" s="43" t="s">
        <v>23</v>
      </c>
      <c r="C14" s="202" t="s">
        <v>130</v>
      </c>
      <c r="D14" s="179"/>
      <c r="E14" s="44"/>
      <c r="F14" s="42">
        <v>13</v>
      </c>
      <c r="G14" s="42">
        <v>21</v>
      </c>
      <c r="H14" s="201"/>
      <c r="I14" s="192">
        <v>39599.67</v>
      </c>
      <c r="J14" s="140"/>
      <c r="K14" s="12"/>
    </row>
    <row r="15" spans="1:11" s="19" customFormat="1" ht="15" customHeight="1">
      <c r="A15" s="267" t="s">
        <v>51</v>
      </c>
      <c r="B15" s="268"/>
      <c r="C15" s="269"/>
      <c r="D15" s="180">
        <f>SUM(D4:D13)</f>
        <v>21510</v>
      </c>
      <c r="E15" s="87">
        <f>SUM(E5+E6+E8+E11+E13)</f>
        <v>301</v>
      </c>
      <c r="F15" s="87">
        <f>SUM(F5+F6+F8+F11+F13)</f>
        <v>89</v>
      </c>
      <c r="G15" s="87">
        <f>SUM(G5+G6+G8+G11+G13)</f>
        <v>212</v>
      </c>
      <c r="H15" s="141">
        <f>SUM(H4:H14)</f>
        <v>943508.0700000001</v>
      </c>
      <c r="I15" s="141">
        <f>SUM(I4:I14)</f>
        <v>331827.59</v>
      </c>
      <c r="J15" s="141">
        <f>SUM(J4:J14)</f>
        <v>10639.570768460273</v>
      </c>
      <c r="K15" s="110" t="s">
        <v>28</v>
      </c>
    </row>
    <row r="16" spans="1:11" s="13" customFormat="1" ht="15" customHeight="1">
      <c r="A16" s="42"/>
      <c r="B16" s="43" t="s">
        <v>118</v>
      </c>
      <c r="C16" s="160" t="s">
        <v>119</v>
      </c>
      <c r="D16" s="42" t="s">
        <v>28</v>
      </c>
      <c r="E16" s="42">
        <v>36</v>
      </c>
      <c r="F16" s="42">
        <v>7</v>
      </c>
      <c r="G16" s="42">
        <v>29</v>
      </c>
      <c r="H16" s="42"/>
      <c r="I16" s="42"/>
      <c r="J16" s="42"/>
      <c r="K16" s="13" t="s">
        <v>28</v>
      </c>
    </row>
    <row r="17" spans="1:10" ht="18.75" customHeight="1">
      <c r="A17" s="15"/>
      <c r="B17" s="36" t="s">
        <v>112</v>
      </c>
      <c r="C17" s="36"/>
      <c r="D17" s="36"/>
      <c r="E17" s="36"/>
      <c r="F17" s="36"/>
      <c r="G17" s="36"/>
      <c r="H17" s="206"/>
      <c r="I17" s="128"/>
      <c r="J17" s="128"/>
    </row>
    <row r="18" spans="1:10" ht="18.75" customHeight="1">
      <c r="A18" s="15"/>
      <c r="B18" s="15"/>
      <c r="C18" s="15"/>
      <c r="D18" s="15"/>
      <c r="E18" s="15"/>
      <c r="F18" s="15"/>
      <c r="G18" s="15"/>
      <c r="H18" s="128"/>
      <c r="I18" s="128"/>
      <c r="J18" s="128"/>
    </row>
    <row r="19" ht="17.25" customHeight="1"/>
  </sheetData>
  <mergeCells count="4">
    <mergeCell ref="L1:M1"/>
    <mergeCell ref="A2:J2"/>
    <mergeCell ref="A1:J1"/>
    <mergeCell ref="A15:C15"/>
  </mergeCells>
  <printOptions/>
  <pageMargins left="0.75" right="0.75" top="1" bottom="1" header="0.5" footer="0.5"/>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fsandrolini</dc:creator>
  <cp:keywords/>
  <dc:description/>
  <cp:lastModifiedBy>ltorri</cp:lastModifiedBy>
  <cp:lastPrinted>2013-01-07T17:12:24Z</cp:lastPrinted>
  <dcterms:created xsi:type="dcterms:W3CDTF">2011-02-02T11:30:34Z</dcterms:created>
  <dcterms:modified xsi:type="dcterms:W3CDTF">2018-10-30T12:02:46Z</dcterms:modified>
  <cp:category/>
  <cp:version/>
  <cp:contentType/>
  <cp:contentStatus/>
</cp:coreProperties>
</file>